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345" windowWidth="19650" windowHeight="4695" activeTab="1"/>
  </bookViews>
  <sheets>
    <sheet name="Chart!" sheetId="1" r:id="rId1"/>
    <sheet name="Data!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<sst xmlns="http://schemas.openxmlformats.org/spreadsheetml/2006/main" count="31" uniqueCount="24">
  <si>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After Sequester</t>
  </si>
  <si>
    <t>Before Sequester</t>
  </si>
  <si>
    <t>Defense Spending minus War Spending</t>
  </si>
  <si>
    <t>Sequestration Cuts</t>
  </si>
  <si>
    <t>Table 5.6 - National Defense</t>
  </si>
  <si>
    <t>Budget Authority after Sequester</t>
  </si>
  <si>
    <t>Defense Budget Authority (Nominal)</t>
  </si>
  <si>
    <t>CRS's DoD war spending</t>
  </si>
  <si>
    <t>CRS War Spending for DoD Table 2 http://www.fas.org/sgp/crs/natsec/RL33110.pdf</t>
  </si>
  <si>
    <t>OMB Table 5.6 http://www.whitehouse.gov/omb/budget/Historicals/</t>
  </si>
  <si>
    <t>Total 2013 to 2021</t>
  </si>
  <si>
    <t>Defense Budget Authority (2011 Dollars)</t>
  </si>
  <si>
    <t xml:space="preserve">Defense Cap Budget Authority (see note 1) </t>
  </si>
  <si>
    <t xml:space="preserve"> and CBO September 2011</t>
  </si>
  <si>
    <t xml:space="preserve">Note 1: FY2011 and FY2012 are from CBO August 2011 Table 1.6  http://cbo.gov/doc.cfm?index=12316 and data for FY2013-2021 is from Budget Control Act of 2011  p. 44 to 46. http://www.gpo.gov/fdsys/pkg/BILLS-112s365enr/pdf/BILLS-112s365enr.pdf </t>
  </si>
  <si>
    <t>(CBO August 2011) Before Sequester</t>
  </si>
  <si>
    <t>spending increase 2012-2021</t>
  </si>
  <si>
    <t>War spending</t>
  </si>
  <si>
    <t>Alternative scenario war</t>
  </si>
  <si>
    <t>Total nat def war with cuts</t>
  </si>
  <si>
    <t>Total nat def +war without cuts</t>
  </si>
  <si>
    <t xml:space="preserve">Total real nat def + war + cuts </t>
  </si>
  <si>
    <t>spending growth 2010 tp 2021</t>
  </si>
  <si>
    <t>Budget Authority: Billion of dollars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</si>
</sst>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$#,##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_);_(* \(#,##0.000\);_(* &quot;-&quot;???_);_(@_)"/>
    <numFmt numFmtId="179" formatCode="#,##0.0"/>
    <numFmt numFmtId="180" formatCode="dd\-mmm\-yy"/>
    <numFmt numFmtId="181" formatCode="hh:mm\ AM/PM"/>
    <numFmt numFmtId="182" formatCode="0.0%"/>
    <numFmt numFmtId="183" formatCode="#,##0.000"/>
  </numFmts>
  <fonts count="51">
    <font>
      <sz val="10"/>
      <name val="Arial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Bell Centennial Address"/>
      <family val="2"/>
    </font>
    <font>
      <sz val="9"/>
      <name val="Bell Centennial Addre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thin">
        <color indexed="18"/>
      </right>
      <top/>
      <bottom/>
    </border>
    <border>
      <left/>
      <right style="hair"/>
      <top/>
      <bottom style="hair"/>
    </border>
    <border>
      <left style="hair"/>
      <right style="thin">
        <color indexed="18"/>
      </right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/>
      <right style="hair"/>
      <top/>
      <bottom style="thin">
        <color indexed="18"/>
      </bottom>
    </border>
    <border>
      <left style="hair"/>
      <right style="thin"/>
      <top/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3" fontId="6" fillId="0" borderId="0" xfId="58" applyNumberFormat="1" applyFont="1">
      <alignment/>
      <protection/>
    </xf>
    <xf numFmtId="0" fontId="7" fillId="0" borderId="0" xfId="59" applyFont="1">
      <alignment/>
      <protection/>
    </xf>
    <xf numFmtId="0" fontId="0" fillId="0" borderId="26" xfId="0" applyFont="1" applyBorder="1" applyAlignment="1">
      <alignment/>
    </xf>
    <xf numFmtId="3" fontId="7" fillId="0" borderId="26" xfId="59" applyNumberFormat="1" applyFont="1" applyBorder="1">
      <alignment/>
      <protection/>
    </xf>
    <xf numFmtId="3" fontId="7" fillId="0" borderId="27" xfId="59" applyNumberFormat="1" applyFont="1" applyBorder="1">
      <alignment/>
      <protection/>
    </xf>
    <xf numFmtId="0" fontId="0" fillId="0" borderId="0" xfId="0" applyBorder="1" applyAlignment="1">
      <alignment/>
    </xf>
    <xf numFmtId="3" fontId="7" fillId="0" borderId="0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1" fontId="0" fillId="0" borderId="29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8" xfId="0" applyNumberForma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65" fontId="5" fillId="0" borderId="0" xfId="0" applyNumberFormat="1" applyFont="1" applyAlignment="1">
      <alignment/>
    </xf>
    <xf numFmtId="9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34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37" xfId="0" applyFont="1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Defense Spending Excluding War Funding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Budget Authority: Annual and Cumulative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99"/>
          <c:w val="0.951"/>
          <c:h val="0.704"/>
        </c:manualLayout>
      </c:layout>
      <c:lineChart>
        <c:grouping val="standard"/>
        <c:varyColors val="0"/>
        <c:ser>
          <c:idx val="0"/>
          <c:order val="0"/>
          <c:tx>
            <c:v>After Sequester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'Data!'!$C$4:$U$4</c:f>
              <c:num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'Data!'!$C$15:$U$15</c:f>
              <c:numCache>
                <c:ptCount val="19"/>
                <c:pt idx="0">
                  <c:v>377.60799999999995</c:v>
                </c:pt>
                <c:pt idx="1">
                  <c:v>413.27700000000004</c:v>
                </c:pt>
                <c:pt idx="2">
                  <c:v>397.24800000000005</c:v>
                </c:pt>
                <c:pt idx="3">
                  <c:v>439.705</c:v>
                </c:pt>
                <c:pt idx="4">
                  <c:v>457.466</c:v>
                </c:pt>
                <c:pt idx="5">
                  <c:v>506.70700000000005</c:v>
                </c:pt>
                <c:pt idx="6">
                  <c:v>546.6769999999999</c:v>
                </c:pt>
                <c:pt idx="7">
                  <c:v>559.8789999999999</c:v>
                </c:pt>
                <c:pt idx="8">
                  <c:v>552</c:v>
                </c:pt>
                <c:pt idx="9">
                  <c:v>538</c:v>
                </c:pt>
                <c:pt idx="10">
                  <c:v>492</c:v>
                </c:pt>
                <c:pt idx="11">
                  <c:v>502</c:v>
                </c:pt>
                <c:pt idx="12">
                  <c:v>512</c:v>
                </c:pt>
                <c:pt idx="13">
                  <c:v>523</c:v>
                </c:pt>
                <c:pt idx="14">
                  <c:v>536</c:v>
                </c:pt>
                <c:pt idx="15">
                  <c:v>549</c:v>
                </c:pt>
                <c:pt idx="16">
                  <c:v>562</c:v>
                </c:pt>
                <c:pt idx="17">
                  <c:v>576</c:v>
                </c:pt>
                <c:pt idx="18">
                  <c:v>590</c:v>
                </c:pt>
              </c:numCache>
            </c:numRef>
          </c:val>
          <c:smooth val="0"/>
        </c:ser>
        <c:ser>
          <c:idx val="1"/>
          <c:order val="1"/>
          <c:tx>
            <c:v>Before Sequester</c:v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8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00B050"/>
              </a:solidFill>
              <a:ln w="25400"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7"/>
              <c:spPr>
                <a:solidFill>
                  <a:srgbClr val="00808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'Data!'!$C$4:$U$4</c:f>
              <c:num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'Data!'!$C$14:$U$14</c:f>
              <c:numCache>
                <c:ptCount val="19"/>
                <c:pt idx="0">
                  <c:v>377.60799999999995</c:v>
                </c:pt>
                <c:pt idx="1">
                  <c:v>413.27700000000004</c:v>
                </c:pt>
                <c:pt idx="2">
                  <c:v>397.24800000000005</c:v>
                </c:pt>
                <c:pt idx="3">
                  <c:v>439.705</c:v>
                </c:pt>
                <c:pt idx="4">
                  <c:v>457.466</c:v>
                </c:pt>
                <c:pt idx="5">
                  <c:v>506.70700000000005</c:v>
                </c:pt>
                <c:pt idx="6">
                  <c:v>546.6769999999999</c:v>
                </c:pt>
                <c:pt idx="7">
                  <c:v>559.8789999999999</c:v>
                </c:pt>
                <c:pt idx="8">
                  <c:v>552</c:v>
                </c:pt>
                <c:pt idx="9">
                  <c:v>538</c:v>
                </c:pt>
                <c:pt idx="10">
                  <c:v>540.5023032893724</c:v>
                </c:pt>
                <c:pt idx="11">
                  <c:v>549.8681427013477</c:v>
                </c:pt>
                <c:pt idx="12">
                  <c:v>560.2090943599887</c:v>
                </c:pt>
                <c:pt idx="13">
                  <c:v>571.2790483149837</c:v>
                </c:pt>
                <c:pt idx="14">
                  <c:v>583.8307395404547</c:v>
                </c:pt>
                <c:pt idx="15">
                  <c:v>596.7961212345796</c:v>
                </c:pt>
                <c:pt idx="16">
                  <c:v>610.1513796040275</c:v>
                </c:pt>
                <c:pt idx="17">
                  <c:v>623.4655805467443</c:v>
                </c:pt>
                <c:pt idx="18">
                  <c:v>636.7795033529723</c:v>
                </c:pt>
              </c:numCache>
            </c:numRef>
          </c:val>
          <c:smooth val="0"/>
        </c:ser>
        <c:ser>
          <c:idx val="2"/>
          <c:order val="2"/>
          <c:tx>
            <c:v>Historical Budget Authority</c:v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'Data!'!$C$4:$U$4</c:f>
              <c:num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'Data!'!$C$14:$J$14</c:f>
              <c:numCache>
                <c:ptCount val="8"/>
                <c:pt idx="0">
                  <c:v>377.60799999999995</c:v>
                </c:pt>
                <c:pt idx="1">
                  <c:v>413.27700000000004</c:v>
                </c:pt>
                <c:pt idx="2">
                  <c:v>397.24800000000005</c:v>
                </c:pt>
                <c:pt idx="3">
                  <c:v>439.705</c:v>
                </c:pt>
                <c:pt idx="4">
                  <c:v>457.466</c:v>
                </c:pt>
                <c:pt idx="5">
                  <c:v>506.70700000000005</c:v>
                </c:pt>
                <c:pt idx="6">
                  <c:v>546.6769999999999</c:v>
                </c:pt>
                <c:pt idx="7">
                  <c:v>559.8789999999999</c:v>
                </c:pt>
              </c:numCache>
            </c:numRef>
          </c:val>
          <c:smooth val="0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8556"/>
        <c:crosses val="autoZero"/>
        <c:auto val="1"/>
        <c:lblOffset val="100"/>
        <c:tickLblSkip val="2"/>
        <c:noMultiLvlLbl val="0"/>
      </c:catAx>
      <c:valAx>
        <c:axId val="25388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25"/>
          <c:y val="0.5515"/>
          <c:w val="0.346"/>
          <c:h val="0.1495"/>
        </c:manualLayout>
      </c:layout>
      <c:overlay val="0"/>
      <c:spPr>
        <a:solidFill>
          <a:srgbClr val="DDD9C3"/>
        </a:solidFill>
        <a:ln w="12700">
          <a:solidFill>
            <a:srgbClr val="3333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0.33975</cdr:y>
    </cdr:from>
    <cdr:to>
      <cdr:x>0.9975</cdr:x>
      <cdr:y>0.65125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2743" t="2415" r="2920" b="3381"/>
        <a:stretch>
          <a:fillRect/>
        </a:stretch>
      </cdr:blipFill>
      <cdr:spPr>
        <a:xfrm>
          <a:off x="5162550" y="2009775"/>
          <a:ext cx="3486150" cy="1847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0.80075</cdr:x>
      <cdr:y>0.83375</cdr:y>
    </cdr:from>
    <cdr:to>
      <cdr:x>0.99525</cdr:x>
      <cdr:y>0.97625</cdr:y>
    </cdr:to>
    <cdr:sp>
      <cdr:nvSpPr>
        <cdr:cNvPr id="2" name="TextBox 1"/>
        <cdr:cNvSpPr txBox="1">
          <a:spLocks noChangeArrowheads="1"/>
        </cdr:cNvSpPr>
      </cdr:nvSpPr>
      <cdr:spPr>
        <a:xfrm>
          <a:off x="6943725" y="4943475"/>
          <a:ext cx="16859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Historical Data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Management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Budget, Historical Tables, Table-5.6;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Projections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Office (CBO), Budget and Economic Outlook (August 2011)Table 1-6;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Sequester Cuts from CBO "Estimated Impact of Automatic Budget Enforcement Procedures Specified in the BCA" Sept 12, 2011; 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 funding data from CRS Report, "The Cost of Iraw, Afghanistan, and Other Global War on Terror Operations Since 9/11" March 2011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0.01075</cdr:x>
      <cdr:y>0.13775</cdr:y>
    </cdr:from>
    <cdr:to>
      <cdr:x>0.08575</cdr:x>
      <cdr:y>0.18925</cdr:y>
    </cdr:to>
    <cdr:sp>
      <cdr:nvSpPr>
        <cdr:cNvPr id="3" name="TextBox 4"/>
        <cdr:cNvSpPr txBox="1">
          <a:spLocks noChangeArrowheads="1"/>
        </cdr:cNvSpPr>
      </cdr:nvSpPr>
      <cdr:spPr>
        <a:xfrm>
          <a:off x="85725" y="8096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</a:t>
          </a:r>
        </a:p>
      </cdr:txBody>
    </cdr:sp>
  </cdr:relSizeAnchor>
  <cdr:relSizeAnchor xmlns:cdr="http://schemas.openxmlformats.org/drawingml/2006/chartDrawing">
    <cdr:from>
      <cdr:x>0.862</cdr:x>
      <cdr:y>0.461</cdr:y>
    </cdr:from>
    <cdr:to>
      <cdr:x>0.94175</cdr:x>
      <cdr:y>0.54275</cdr:y>
    </cdr:to>
    <cdr:sp>
      <cdr:nvSpPr>
        <cdr:cNvPr id="4" name="TextBox 15"/>
        <cdr:cNvSpPr txBox="1">
          <a:spLocks noChangeArrowheads="1"/>
        </cdr:cNvSpPr>
      </cdr:nvSpPr>
      <cdr:spPr>
        <a:xfrm>
          <a:off x="7477125" y="2733675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$4.8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trillion</a:t>
          </a:r>
        </a:p>
      </cdr:txBody>
    </cdr:sp>
  </cdr:relSizeAnchor>
  <cdr:relSizeAnchor xmlns:cdr="http://schemas.openxmlformats.org/drawingml/2006/chartDrawing">
    <cdr:from>
      <cdr:x>0.68625</cdr:x>
      <cdr:y>0.4605</cdr:y>
    </cdr:from>
    <cdr:to>
      <cdr:x>0.76575</cdr:x>
      <cdr:y>0.54275</cdr:y>
    </cdr:to>
    <cdr:sp>
      <cdr:nvSpPr>
        <cdr:cNvPr id="5" name="TextBox 16"/>
        <cdr:cNvSpPr txBox="1">
          <a:spLocks noChangeArrowheads="1"/>
        </cdr:cNvSpPr>
      </cdr:nvSpPr>
      <cdr:spPr>
        <a:xfrm>
          <a:off x="5953125" y="2724150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$5.3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trillion</a:t>
          </a:r>
        </a:p>
      </cdr:txBody>
    </cdr:sp>
  </cdr:relSizeAnchor>
  <cdr:relSizeAnchor xmlns:cdr="http://schemas.openxmlformats.org/drawingml/2006/chartDrawing">
    <cdr:from>
      <cdr:x>0.70375</cdr:x>
      <cdr:y>0.68725</cdr:y>
    </cdr:from>
    <cdr:to>
      <cdr:x>0.778</cdr:x>
      <cdr:y>0.73675</cdr:y>
    </cdr:to>
    <cdr:sp fLocksText="0">
      <cdr:nvSpPr>
        <cdr:cNvPr id="6" name="TextBox 17"/>
        <cdr:cNvSpPr txBox="1">
          <a:spLocks noChangeArrowheads="1"/>
        </cdr:cNvSpPr>
      </cdr:nvSpPr>
      <cdr:spPr>
        <a:xfrm>
          <a:off x="6105525" y="4076700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0.64125</cdr:y>
    </cdr:from>
    <cdr:to>
      <cdr:x>0.91625</cdr:x>
      <cdr:y>0.689</cdr:y>
    </cdr:to>
    <cdr:sp>
      <cdr:nvSpPr>
        <cdr:cNvPr id="7" name="TextBox 18"/>
        <cdr:cNvSpPr txBox="1">
          <a:spLocks noChangeArrowheads="1"/>
        </cdr:cNvSpPr>
      </cdr:nvSpPr>
      <cdr:spPr>
        <a:xfrm>
          <a:off x="7305675" y="38004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After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Sequester</a:t>
          </a:r>
        </a:p>
      </cdr:txBody>
    </cdr:sp>
  </cdr:relSizeAnchor>
  <cdr:relSizeAnchor xmlns:cdr="http://schemas.openxmlformats.org/drawingml/2006/chartDrawing">
    <cdr:from>
      <cdr:x>0.6785</cdr:x>
      <cdr:y>0.3295</cdr:y>
    </cdr:from>
    <cdr:to>
      <cdr:x>0.898</cdr:x>
      <cdr:y>0.36525</cdr:y>
    </cdr:to>
    <cdr:sp>
      <cdr:nvSpPr>
        <cdr:cNvPr id="8" name="TextBox 19"/>
        <cdr:cNvSpPr txBox="1">
          <a:spLocks noChangeArrowheads="1"/>
        </cdr:cNvSpPr>
      </cdr:nvSpPr>
      <cdr:spPr>
        <a:xfrm>
          <a:off x="5886450" y="1952625"/>
          <a:ext cx="1905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CUMULATIVE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2013-2021 </a:t>
          </a:r>
        </a:p>
      </cdr:txBody>
    </cdr:sp>
  </cdr:relSizeAnchor>
  <cdr:relSizeAnchor xmlns:cdr="http://schemas.openxmlformats.org/drawingml/2006/chartDrawing">
    <cdr:from>
      <cdr:x>0.79025</cdr:x>
      <cdr:y>0.48725</cdr:y>
    </cdr:from>
    <cdr:to>
      <cdr:x>0.82875</cdr:x>
      <cdr:y>0.5285</cdr:y>
    </cdr:to>
    <cdr:sp>
      <cdr:nvSpPr>
        <cdr:cNvPr id="9" name="TextBox 20"/>
        <cdr:cNvSpPr txBox="1">
          <a:spLocks noChangeArrowheads="1"/>
        </cdr:cNvSpPr>
      </cdr:nvSpPr>
      <cdr:spPr>
        <a:xfrm>
          <a:off x="6848475" y="288607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VS.</a:t>
          </a:r>
        </a:p>
      </cdr:txBody>
    </cdr:sp>
  </cdr:relSizeAnchor>
  <cdr:relSizeAnchor xmlns:cdr="http://schemas.openxmlformats.org/drawingml/2006/chartDrawing">
    <cdr:from>
      <cdr:x>0.63725</cdr:x>
      <cdr:y>0.63875</cdr:y>
    </cdr:from>
    <cdr:to>
      <cdr:x>0.967</cdr:x>
      <cdr:y>0.63925</cdr:y>
    </cdr:to>
    <cdr:sp>
      <cdr:nvSpPr>
        <cdr:cNvPr id="10" name="Straight Connector 24"/>
        <cdr:cNvSpPr>
          <a:spLocks/>
        </cdr:cNvSpPr>
      </cdr:nvSpPr>
      <cdr:spPr>
        <a:xfrm>
          <a:off x="5524500" y="37814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0.66175</cdr:x>
      <cdr:y>0.64175</cdr:y>
    </cdr:from>
    <cdr:to>
      <cdr:x>0.73625</cdr:x>
      <cdr:y>0.69025</cdr:y>
    </cdr:to>
    <cdr:sp>
      <cdr:nvSpPr>
        <cdr:cNvPr id="11" name="TextBox 32"/>
        <cdr:cNvSpPr txBox="1">
          <a:spLocks noChangeArrowheads="1"/>
        </cdr:cNvSpPr>
      </cdr:nvSpPr>
      <cdr:spPr>
        <a:xfrm>
          <a:off x="5734050" y="38004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Before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Sequester</a:t>
          </a:r>
        </a:p>
      </cdr:txBody>
    </cdr:sp>
  </cdr:relSizeAnchor>
  <cdr:relSizeAnchor xmlns:cdr="http://schemas.openxmlformats.org/drawingml/2006/chartDrawing">
    <cdr:from>
      <cdr:x>0.07675</cdr:x>
      <cdr:y>0.7925</cdr:y>
    </cdr:from>
    <cdr:to>
      <cdr:x>0.493</cdr:x>
      <cdr:y>0.858</cdr:y>
    </cdr:to>
    <cdr:sp>
      <cdr:nvSpPr>
        <cdr:cNvPr id="12" name="TextBox 34"/>
        <cdr:cNvSpPr txBox="1">
          <a:spLocks noChangeArrowheads="1"/>
        </cdr:cNvSpPr>
      </cdr:nvSpPr>
      <cdr:spPr>
        <a:xfrm>
          <a:off x="657225" y="4695825"/>
          <a:ext cx="36099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table represents budget authority of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discretionary  national defense spending (Function 050). 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B34"/>
  <sheetViews>
    <sheetView tabSelected="1" zoomScale="85" zoomScaleNormal="85" zoomScalePageLayoutView="0" workbookViewId="0" topLeftCell="C3">
      <selection activeCell="Y14" sqref="Y14:Y15"/>
    </sheetView>
  </sheetViews>
  <sheetFormatPr defaultColWidth="9.140625" defaultRowHeight="12.75"/>
  <cols>
    <col min="2" max="2" width="36.8515625" style="0" bestFit="1" customWidth="1"/>
  </cols>
  <sheetData>
    <row r="3" ht="12.75">
      <c r="C3" s="22" t="s">
        <v>23</v>
      </c>
    </row>
    <row r="4" spans="2:21" ht="13.5" thickBot="1">
      <c r="B4" s="18"/>
      <c r="C4" s="15">
        <v>2003</v>
      </c>
      <c r="D4" s="15">
        <v>2004</v>
      </c>
      <c r="E4" s="15">
        <v>2005</v>
      </c>
      <c r="F4" s="15">
        <v>2006</v>
      </c>
      <c r="G4" s="15">
        <v>2007</v>
      </c>
      <c r="H4" s="15">
        <v>2008</v>
      </c>
      <c r="I4" s="15">
        <v>2009</v>
      </c>
      <c r="J4" s="15">
        <v>2010</v>
      </c>
      <c r="K4" s="15">
        <v>2011</v>
      </c>
      <c r="L4" s="15">
        <v>2012</v>
      </c>
      <c r="M4" s="15">
        <v>2013</v>
      </c>
      <c r="N4" s="15">
        <v>2014</v>
      </c>
      <c r="O4" s="15">
        <v>2015</v>
      </c>
      <c r="P4" s="15">
        <v>2016</v>
      </c>
      <c r="Q4" s="15">
        <v>2017</v>
      </c>
      <c r="R4" s="15">
        <v>2018</v>
      </c>
      <c r="S4" s="15">
        <v>2019</v>
      </c>
      <c r="T4" s="15">
        <v>2020</v>
      </c>
      <c r="U4" s="16">
        <v>2021</v>
      </c>
    </row>
    <row r="5" spans="2:21" ht="13.5" thickTop="1">
      <c r="B5" s="19" t="s">
        <v>4</v>
      </c>
      <c r="C5" s="12">
        <v>455.008</v>
      </c>
      <c r="D5" s="12">
        <v>485.677</v>
      </c>
      <c r="E5" s="12">
        <v>499.848</v>
      </c>
      <c r="F5" s="12">
        <v>556.505</v>
      </c>
      <c r="G5" s="12">
        <v>622.366</v>
      </c>
      <c r="H5" s="12">
        <v>685.907</v>
      </c>
      <c r="I5" s="12">
        <v>694.977</v>
      </c>
      <c r="J5" s="12">
        <v>714.179</v>
      </c>
      <c r="K5" s="1"/>
      <c r="L5" s="1"/>
      <c r="M5" s="1"/>
      <c r="N5" s="1"/>
      <c r="O5" s="1"/>
      <c r="P5" s="1"/>
      <c r="Q5" s="1"/>
      <c r="R5" s="1"/>
      <c r="S5" s="1"/>
      <c r="T5" s="1"/>
      <c r="U5" s="11"/>
    </row>
    <row r="6" spans="2:21" ht="12.75">
      <c r="B6" s="19" t="s">
        <v>7</v>
      </c>
      <c r="C6" s="12">
        <v>77.4</v>
      </c>
      <c r="D6" s="12">
        <v>72.4</v>
      </c>
      <c r="E6" s="12">
        <v>102.6</v>
      </c>
      <c r="F6" s="12">
        <v>116.8</v>
      </c>
      <c r="G6" s="12">
        <v>164.9</v>
      </c>
      <c r="H6" s="12">
        <v>179.2</v>
      </c>
      <c r="I6" s="12">
        <v>148.3</v>
      </c>
      <c r="J6" s="12">
        <v>154.3</v>
      </c>
      <c r="K6" s="1"/>
      <c r="L6" s="1"/>
      <c r="M6" s="1"/>
      <c r="N6" s="1"/>
      <c r="O6" s="1"/>
      <c r="P6" s="1"/>
      <c r="Q6" s="1"/>
      <c r="R6" s="1"/>
      <c r="S6" s="1"/>
      <c r="T6" s="1"/>
      <c r="U6" s="11"/>
    </row>
    <row r="7" spans="2:21" ht="12.75">
      <c r="B7" s="19" t="s">
        <v>2</v>
      </c>
      <c r="C7" s="12">
        <v>377.60799999999995</v>
      </c>
      <c r="D7" s="12">
        <v>413.27700000000004</v>
      </c>
      <c r="E7" s="12">
        <v>397.24800000000005</v>
      </c>
      <c r="F7" s="12">
        <v>439.705</v>
      </c>
      <c r="G7" s="12">
        <v>457.466</v>
      </c>
      <c r="H7" s="12">
        <v>506.70700000000005</v>
      </c>
      <c r="I7" s="12">
        <v>546.6769999999999</v>
      </c>
      <c r="J7" s="12">
        <v>559.8789999999999</v>
      </c>
      <c r="K7" s="1"/>
      <c r="L7" s="1"/>
      <c r="M7" s="1"/>
      <c r="N7" s="1"/>
      <c r="O7" s="1"/>
      <c r="P7" s="1"/>
      <c r="Q7" s="1"/>
      <c r="R7" s="1"/>
      <c r="S7" s="1"/>
      <c r="T7" s="1"/>
      <c r="U7" s="11"/>
    </row>
    <row r="8" spans="2:21" ht="12.75"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1"/>
    </row>
    <row r="9" spans="2:21" ht="12.75">
      <c r="B9" s="19" t="s">
        <v>12</v>
      </c>
      <c r="C9" s="1"/>
      <c r="D9" s="1"/>
      <c r="E9" s="1"/>
      <c r="F9" s="1"/>
      <c r="G9" s="1"/>
      <c r="H9" s="1"/>
      <c r="I9" s="1"/>
      <c r="J9" s="1"/>
      <c r="K9" s="1">
        <v>552</v>
      </c>
      <c r="L9" s="1">
        <v>538</v>
      </c>
      <c r="M9" s="1">
        <v>546</v>
      </c>
      <c r="N9" s="1">
        <v>556</v>
      </c>
      <c r="O9" s="1">
        <v>566</v>
      </c>
      <c r="P9" s="1">
        <v>577</v>
      </c>
      <c r="Q9" s="1">
        <v>590</v>
      </c>
      <c r="R9" s="1">
        <v>603</v>
      </c>
      <c r="S9" s="1">
        <v>616</v>
      </c>
      <c r="T9" s="1">
        <v>630</v>
      </c>
      <c r="U9" s="11">
        <v>644</v>
      </c>
    </row>
    <row r="10" spans="2:21" ht="12.75">
      <c r="B10" s="19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-54</v>
      </c>
      <c r="N10" s="1">
        <v>-54</v>
      </c>
      <c r="O10" s="1">
        <v>-54</v>
      </c>
      <c r="P10" s="1">
        <v>-54</v>
      </c>
      <c r="Q10" s="1">
        <v>-54</v>
      </c>
      <c r="R10" s="1">
        <v>-54</v>
      </c>
      <c r="S10" s="1">
        <v>-54</v>
      </c>
      <c r="T10" s="1">
        <v>-54</v>
      </c>
      <c r="U10" s="11">
        <v>-54</v>
      </c>
    </row>
    <row r="11" spans="2:21" ht="12.75">
      <c r="B11" s="19" t="s">
        <v>5</v>
      </c>
      <c r="C11" s="1"/>
      <c r="D11" s="1"/>
      <c r="E11" s="1"/>
      <c r="F11" s="1"/>
      <c r="G11" s="1"/>
      <c r="H11" s="1"/>
      <c r="I11" s="1"/>
      <c r="J11" s="1"/>
      <c r="K11" s="1">
        <f aca="true" t="shared" si="0" ref="K11:U11">K9+K10</f>
        <v>552</v>
      </c>
      <c r="L11" s="1">
        <f t="shared" si="0"/>
        <v>538</v>
      </c>
      <c r="M11" s="1">
        <f t="shared" si="0"/>
        <v>492</v>
      </c>
      <c r="N11" s="1">
        <f t="shared" si="0"/>
        <v>502</v>
      </c>
      <c r="O11" s="1">
        <f t="shared" si="0"/>
        <v>512</v>
      </c>
      <c r="P11" s="1">
        <f t="shared" si="0"/>
        <v>523</v>
      </c>
      <c r="Q11" s="1">
        <f t="shared" si="0"/>
        <v>536</v>
      </c>
      <c r="R11" s="1">
        <f t="shared" si="0"/>
        <v>549</v>
      </c>
      <c r="S11" s="1">
        <f t="shared" si="0"/>
        <v>562</v>
      </c>
      <c r="T11" s="1">
        <f t="shared" si="0"/>
        <v>576</v>
      </c>
      <c r="U11" s="11">
        <f t="shared" si="0"/>
        <v>590</v>
      </c>
    </row>
    <row r="12" spans="2:21" ht="12.75"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</row>
    <row r="13" spans="2:21" ht="12.75">
      <c r="B13" s="20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</row>
    <row r="14" spans="2:28" ht="12.75">
      <c r="B14" s="20" t="s">
        <v>15</v>
      </c>
      <c r="C14" s="13">
        <v>377.60799999999995</v>
      </c>
      <c r="D14" s="13">
        <v>413.27700000000004</v>
      </c>
      <c r="E14" s="13">
        <v>397.24800000000005</v>
      </c>
      <c r="F14" s="13">
        <v>439.705</v>
      </c>
      <c r="G14" s="13">
        <v>457.466</v>
      </c>
      <c r="H14" s="13">
        <v>506.70700000000005</v>
      </c>
      <c r="I14" s="13">
        <v>546.6769999999999</v>
      </c>
      <c r="J14" s="13">
        <v>559.8789999999999</v>
      </c>
      <c r="K14" s="1">
        <v>552</v>
      </c>
      <c r="L14" s="1">
        <v>538</v>
      </c>
      <c r="M14" s="25">
        <v>540.5023032893724</v>
      </c>
      <c r="N14" s="25">
        <v>549.8681427013477</v>
      </c>
      <c r="O14" s="25">
        <v>560.2090943599887</v>
      </c>
      <c r="P14" s="25">
        <v>571.2790483149837</v>
      </c>
      <c r="Q14" s="25">
        <v>583.8307395404547</v>
      </c>
      <c r="R14" s="25">
        <v>596.7961212345796</v>
      </c>
      <c r="S14" s="25">
        <v>610.1513796040275</v>
      </c>
      <c r="T14" s="25">
        <v>623.4655805467443</v>
      </c>
      <c r="U14" s="25">
        <v>636.7795033529723</v>
      </c>
      <c r="V14" s="48">
        <f>SUM(M14:U14)</f>
        <v>5272.881912944471</v>
      </c>
      <c r="W14" t="s">
        <v>10</v>
      </c>
      <c r="Y14" s="51">
        <f>(U14-L14)/L14</f>
        <v>0.18360502481965105</v>
      </c>
      <c r="Z14" s="22" t="s">
        <v>16</v>
      </c>
      <c r="AA14" s="22"/>
      <c r="AB14" s="22"/>
    </row>
    <row r="15" spans="2:28" ht="12.75">
      <c r="B15" s="20" t="s">
        <v>0</v>
      </c>
      <c r="C15" s="13">
        <v>377.60799999999995</v>
      </c>
      <c r="D15" s="13">
        <v>413.27700000000004</v>
      </c>
      <c r="E15" s="13">
        <v>397.24800000000005</v>
      </c>
      <c r="F15" s="13">
        <v>439.705</v>
      </c>
      <c r="G15" s="13">
        <v>457.466</v>
      </c>
      <c r="H15" s="13">
        <v>506.70700000000005</v>
      </c>
      <c r="I15" s="13">
        <v>546.6769999999999</v>
      </c>
      <c r="J15" s="13">
        <v>559.8789999999999</v>
      </c>
      <c r="K15" s="1">
        <v>552</v>
      </c>
      <c r="L15" s="1">
        <v>538</v>
      </c>
      <c r="M15" s="1">
        <v>492</v>
      </c>
      <c r="N15" s="1">
        <v>502</v>
      </c>
      <c r="O15" s="1">
        <v>512</v>
      </c>
      <c r="P15" s="1">
        <v>523</v>
      </c>
      <c r="Q15" s="1">
        <v>536</v>
      </c>
      <c r="R15" s="1">
        <v>549</v>
      </c>
      <c r="S15" s="1">
        <v>562</v>
      </c>
      <c r="T15" s="1">
        <v>576</v>
      </c>
      <c r="U15" s="11">
        <v>590</v>
      </c>
      <c r="V15" s="48">
        <f>SUM(M15:U15)</f>
        <v>4842</v>
      </c>
      <c r="W15" t="s">
        <v>10</v>
      </c>
      <c r="Y15" s="51">
        <f>(U15-L15)/L15</f>
        <v>0.09665427509293681</v>
      </c>
      <c r="Z15" s="22" t="s">
        <v>16</v>
      </c>
      <c r="AA15" s="22"/>
      <c r="AB15" s="22"/>
    </row>
    <row r="16" spans="2:22" ht="12.75"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>L15-M15</f>
        <v>46</v>
      </c>
      <c r="N16" s="1"/>
      <c r="O16" s="1"/>
      <c r="P16" s="1"/>
      <c r="Q16" s="1"/>
      <c r="R16" s="1"/>
      <c r="S16" s="1"/>
      <c r="T16" s="1"/>
      <c r="U16" s="11"/>
      <c r="V16" s="48"/>
    </row>
    <row r="17" spans="2:22" ht="12.75">
      <c r="B17" s="20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8"/>
    </row>
    <row r="18" spans="2:23" ht="12.75">
      <c r="B18" s="20" t="s">
        <v>1</v>
      </c>
      <c r="C18" s="13">
        <f>C14/D34</f>
        <v>453.85576923076917</v>
      </c>
      <c r="D18" s="13">
        <f aca="true" t="shared" si="1" ref="D18:U18">D14/E34</f>
        <v>483.9309133489462</v>
      </c>
      <c r="E18" s="13">
        <f t="shared" si="1"/>
        <v>449.8844847112118</v>
      </c>
      <c r="F18" s="13">
        <f t="shared" si="1"/>
        <v>482.661909989023</v>
      </c>
      <c r="G18" s="13">
        <f t="shared" si="1"/>
        <v>488.2241195304162</v>
      </c>
      <c r="H18" s="13">
        <f t="shared" si="1"/>
        <v>520.7677286742036</v>
      </c>
      <c r="I18" s="13">
        <f t="shared" si="1"/>
        <v>563.5845360824742</v>
      </c>
      <c r="J18" s="13">
        <f t="shared" si="1"/>
        <v>567.8286004056795</v>
      </c>
      <c r="K18" s="13">
        <f t="shared" si="1"/>
        <v>552</v>
      </c>
      <c r="L18" s="13">
        <f t="shared" si="1"/>
        <v>530.0492610837439</v>
      </c>
      <c r="M18" s="13">
        <f t="shared" si="1"/>
        <v>523.2355307738359</v>
      </c>
      <c r="N18" s="13">
        <f t="shared" si="1"/>
        <v>522.6883485754255</v>
      </c>
      <c r="O18" s="13">
        <f t="shared" si="1"/>
        <v>521.609957504645</v>
      </c>
      <c r="P18" s="13">
        <f t="shared" si="1"/>
        <v>520.7648571695385</v>
      </c>
      <c r="Q18" s="13">
        <f t="shared" si="1"/>
        <v>520.3482527098527</v>
      </c>
      <c r="R18" s="13">
        <f t="shared" si="1"/>
        <v>520.3104805881252</v>
      </c>
      <c r="S18" s="13">
        <f t="shared" si="1"/>
        <v>520.6069791843238</v>
      </c>
      <c r="T18" s="13">
        <f t="shared" si="1"/>
        <v>520.4220204897698</v>
      </c>
      <c r="U18" s="23">
        <f t="shared" si="1"/>
        <v>520.2446922818401</v>
      </c>
      <c r="V18" s="48">
        <f>SUM(M18:U18)</f>
        <v>4690.231119277357</v>
      </c>
      <c r="W18" s="21" t="s">
        <v>10</v>
      </c>
    </row>
    <row r="19" spans="2:23" ht="12.75">
      <c r="B19" s="14" t="s">
        <v>0</v>
      </c>
      <c r="C19" s="17">
        <f>C15/D34</f>
        <v>453.85576923076917</v>
      </c>
      <c r="D19" s="17">
        <f aca="true" t="shared" si="2" ref="D19:U19">D15/E34</f>
        <v>483.9309133489462</v>
      </c>
      <c r="E19" s="17">
        <f t="shared" si="2"/>
        <v>449.8844847112118</v>
      </c>
      <c r="F19" s="17">
        <f t="shared" si="2"/>
        <v>482.661909989023</v>
      </c>
      <c r="G19" s="17">
        <f t="shared" si="2"/>
        <v>488.2241195304162</v>
      </c>
      <c r="H19" s="17">
        <f t="shared" si="2"/>
        <v>520.7677286742036</v>
      </c>
      <c r="I19" s="17">
        <f t="shared" si="2"/>
        <v>563.5845360824742</v>
      </c>
      <c r="J19" s="17">
        <f t="shared" si="2"/>
        <v>567.8286004056795</v>
      </c>
      <c r="K19" s="17">
        <f t="shared" si="2"/>
        <v>552</v>
      </c>
      <c r="L19" s="17">
        <f t="shared" si="2"/>
        <v>530.0492610837439</v>
      </c>
      <c r="M19" s="17">
        <f t="shared" si="2"/>
        <v>476.2826718296225</v>
      </c>
      <c r="N19" s="17">
        <f t="shared" si="2"/>
        <v>477.1863117870722</v>
      </c>
      <c r="O19" s="17">
        <f t="shared" si="2"/>
        <v>476.7225325884543</v>
      </c>
      <c r="P19" s="17">
        <f t="shared" si="2"/>
        <v>476.7547857793984</v>
      </c>
      <c r="Q19" s="17">
        <f t="shared" si="2"/>
        <v>477.7183600713012</v>
      </c>
      <c r="R19" s="17">
        <f t="shared" si="2"/>
        <v>478.6399302528335</v>
      </c>
      <c r="S19" s="17">
        <f t="shared" si="2"/>
        <v>479.52218430034134</v>
      </c>
      <c r="T19" s="17">
        <f t="shared" si="2"/>
        <v>480.80133555926545</v>
      </c>
      <c r="U19" s="24">
        <f t="shared" si="2"/>
        <v>482.0261437908497</v>
      </c>
      <c r="V19" s="48">
        <f>SUM(M19:U19)</f>
        <v>4305.654255959138</v>
      </c>
      <c r="W19" s="21" t="s">
        <v>10</v>
      </c>
    </row>
    <row r="20" spans="2:21" ht="12.75">
      <c r="B20" s="61" t="s">
        <v>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2:21" ht="19.5" customHeight="1">
      <c r="B21" s="66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21" ht="12.75">
      <c r="B22" s="63" t="s">
        <v>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2:21" ht="12.75">
      <c r="B23" s="65" t="s">
        <v>13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5" spans="10:21" ht="13.5" thickBot="1">
      <c r="J25">
        <v>2010</v>
      </c>
      <c r="K25" s="26">
        <v>2011</v>
      </c>
      <c r="L25" s="26">
        <v>2012</v>
      </c>
      <c r="M25" s="26">
        <v>2013</v>
      </c>
      <c r="N25" s="26">
        <v>2014</v>
      </c>
      <c r="O25" s="26">
        <v>2015</v>
      </c>
      <c r="P25" s="26">
        <v>2016</v>
      </c>
      <c r="Q25" s="26">
        <v>2017</v>
      </c>
      <c r="R25" s="26">
        <v>2018</v>
      </c>
      <c r="S25" s="26">
        <v>2019</v>
      </c>
      <c r="T25" s="26">
        <v>2020</v>
      </c>
      <c r="U25" s="26">
        <v>2021</v>
      </c>
    </row>
    <row r="26" spans="7:21" ht="12.75" customHeight="1">
      <c r="G26" s="53" t="s">
        <v>17</v>
      </c>
      <c r="H26" s="54"/>
      <c r="I26" s="54"/>
      <c r="J26" s="27">
        <v>159</v>
      </c>
      <c r="K26" s="28">
        <v>165.377</v>
      </c>
      <c r="L26" s="28">
        <v>165.506</v>
      </c>
      <c r="M26" s="28">
        <v>166.44</v>
      </c>
      <c r="N26" s="28">
        <v>166.256</v>
      </c>
      <c r="O26" s="28">
        <v>166.802</v>
      </c>
      <c r="P26" s="28">
        <v>169.644</v>
      </c>
      <c r="Q26" s="28">
        <v>171.873</v>
      </c>
      <c r="R26" s="28">
        <v>174.295</v>
      </c>
      <c r="S26" s="28">
        <v>178.508</v>
      </c>
      <c r="T26" s="28">
        <v>182.323</v>
      </c>
      <c r="U26" s="29">
        <v>186.205</v>
      </c>
    </row>
    <row r="27" spans="7:21" ht="12.75">
      <c r="G27" s="55"/>
      <c r="H27" s="56"/>
      <c r="I27" s="56"/>
      <c r="J27" s="30"/>
      <c r="K27" s="31">
        <v>0</v>
      </c>
      <c r="L27" s="31">
        <v>18.343000000000004</v>
      </c>
      <c r="M27" s="31">
        <v>52.991000000000014</v>
      </c>
      <c r="N27" s="31">
        <v>85.612</v>
      </c>
      <c r="O27" s="31">
        <v>112.31700000000001</v>
      </c>
      <c r="P27" s="31">
        <v>128.991</v>
      </c>
      <c r="Q27" s="31">
        <v>136.274</v>
      </c>
      <c r="R27" s="31">
        <v>141.272</v>
      </c>
      <c r="S27" s="31">
        <v>145.508</v>
      </c>
      <c r="T27" s="31">
        <v>148.323</v>
      </c>
      <c r="U27" s="32">
        <v>152.205</v>
      </c>
    </row>
    <row r="28" spans="7:21" ht="12.75" customHeight="1">
      <c r="G28" s="57" t="s">
        <v>18</v>
      </c>
      <c r="H28" s="56"/>
      <c r="I28" s="56"/>
      <c r="J28" s="33">
        <v>159</v>
      </c>
      <c r="K28" s="34">
        <f>K26-K27</f>
        <v>165.377</v>
      </c>
      <c r="L28" s="1">
        <f aca="true" t="shared" si="3" ref="L28:U28">L26-L27</f>
        <v>147.163</v>
      </c>
      <c r="M28" s="1">
        <f t="shared" si="3"/>
        <v>113.44899999999998</v>
      </c>
      <c r="N28" s="1">
        <f t="shared" si="3"/>
        <v>80.644</v>
      </c>
      <c r="O28" s="1">
        <f t="shared" si="3"/>
        <v>54.484999999999985</v>
      </c>
      <c r="P28" s="1">
        <f t="shared" si="3"/>
        <v>40.65299999999999</v>
      </c>
      <c r="Q28" s="1">
        <f t="shared" si="3"/>
        <v>35.59899999999999</v>
      </c>
      <c r="R28" s="1">
        <f t="shared" si="3"/>
        <v>33.022999999999996</v>
      </c>
      <c r="S28" s="1">
        <f t="shared" si="3"/>
        <v>33</v>
      </c>
      <c r="T28" s="1">
        <f t="shared" si="3"/>
        <v>34</v>
      </c>
      <c r="U28" s="35">
        <f t="shared" si="3"/>
        <v>34</v>
      </c>
    </row>
    <row r="29" spans="7:25" ht="12.75" customHeight="1">
      <c r="G29" s="57" t="s">
        <v>19</v>
      </c>
      <c r="H29" s="60"/>
      <c r="I29" s="60"/>
      <c r="J29" s="40">
        <f>J15+J28</f>
        <v>718.8789999999999</v>
      </c>
      <c r="K29" s="13">
        <f aca="true" t="shared" si="4" ref="K29:U29">K15+K28</f>
        <v>717.377</v>
      </c>
      <c r="L29" s="13">
        <f t="shared" si="4"/>
        <v>685.163</v>
      </c>
      <c r="M29" s="13">
        <f t="shared" si="4"/>
        <v>605.449</v>
      </c>
      <c r="N29" s="13">
        <f t="shared" si="4"/>
        <v>582.644</v>
      </c>
      <c r="O29" s="13">
        <f t="shared" si="4"/>
        <v>566.485</v>
      </c>
      <c r="P29" s="13">
        <f t="shared" si="4"/>
        <v>563.653</v>
      </c>
      <c r="Q29" s="13">
        <f t="shared" si="4"/>
        <v>571.5989999999999</v>
      </c>
      <c r="R29" s="13">
        <f t="shared" si="4"/>
        <v>582.023</v>
      </c>
      <c r="S29" s="13">
        <f t="shared" si="4"/>
        <v>595</v>
      </c>
      <c r="T29" s="13">
        <f t="shared" si="4"/>
        <v>610</v>
      </c>
      <c r="U29" s="41">
        <f t="shared" si="4"/>
        <v>624</v>
      </c>
      <c r="V29" s="49">
        <f>(U29-J29)/J29</f>
        <v>-0.13198187733957997</v>
      </c>
      <c r="W29" s="52" t="s">
        <v>22</v>
      </c>
      <c r="X29" s="52"/>
      <c r="Y29" s="52"/>
    </row>
    <row r="30" spans="7:25" ht="12.75" customHeight="1" thickBot="1">
      <c r="G30" s="58" t="s">
        <v>20</v>
      </c>
      <c r="H30" s="59"/>
      <c r="I30" s="59"/>
      <c r="J30" s="36">
        <f>J26+J14</f>
        <v>718.8789999999999</v>
      </c>
      <c r="K30" s="37">
        <f aca="true" t="shared" si="5" ref="K30:U30">K9+K28</f>
        <v>717.377</v>
      </c>
      <c r="L30" s="38">
        <f t="shared" si="5"/>
        <v>685.163</v>
      </c>
      <c r="M30" s="38">
        <f t="shared" si="5"/>
        <v>659.449</v>
      </c>
      <c r="N30" s="38">
        <f t="shared" si="5"/>
        <v>636.644</v>
      </c>
      <c r="O30" s="38">
        <f t="shared" si="5"/>
        <v>620.485</v>
      </c>
      <c r="P30" s="38">
        <f t="shared" si="5"/>
        <v>617.653</v>
      </c>
      <c r="Q30" s="38">
        <f t="shared" si="5"/>
        <v>625.5989999999999</v>
      </c>
      <c r="R30" s="38">
        <f t="shared" si="5"/>
        <v>636.023</v>
      </c>
      <c r="S30" s="38">
        <f t="shared" si="5"/>
        <v>649</v>
      </c>
      <c r="T30" s="38">
        <f t="shared" si="5"/>
        <v>664</v>
      </c>
      <c r="U30" s="39">
        <f t="shared" si="5"/>
        <v>678</v>
      </c>
      <c r="V30" s="50">
        <f>(U30-J30)/J30</f>
        <v>-0.05686492441704363</v>
      </c>
      <c r="W30" s="22" t="s">
        <v>22</v>
      </c>
      <c r="X30" s="22"/>
      <c r="Y30" s="22"/>
    </row>
    <row r="31" spans="7:25" ht="13.5" thickBot="1">
      <c r="G31" s="44" t="s">
        <v>21</v>
      </c>
      <c r="H31" s="45"/>
      <c r="I31" s="45"/>
      <c r="J31" s="46">
        <f>J29/K34</f>
        <v>729.0862068965516</v>
      </c>
      <c r="K31" s="46">
        <f aca="true" t="shared" si="6" ref="K31:U31">K29/L34</f>
        <v>717.377</v>
      </c>
      <c r="L31" s="46">
        <f t="shared" si="6"/>
        <v>675.0374384236454</v>
      </c>
      <c r="M31" s="46">
        <f t="shared" si="6"/>
        <v>586.107454017425</v>
      </c>
      <c r="N31" s="46">
        <f t="shared" si="6"/>
        <v>553.8441064638783</v>
      </c>
      <c r="O31" s="46">
        <f t="shared" si="6"/>
        <v>527.4534450651769</v>
      </c>
      <c r="P31" s="46">
        <f t="shared" si="6"/>
        <v>513.8131267092069</v>
      </c>
      <c r="Q31" s="46">
        <f t="shared" si="6"/>
        <v>509.446524064171</v>
      </c>
      <c r="R31" s="46">
        <f t="shared" si="6"/>
        <v>507.4306887532694</v>
      </c>
      <c r="S31" s="46">
        <f t="shared" si="6"/>
        <v>507.67918088737207</v>
      </c>
      <c r="T31" s="46">
        <f t="shared" si="6"/>
        <v>509.18196994991655</v>
      </c>
      <c r="U31" s="47">
        <f t="shared" si="6"/>
        <v>509.80392156862746</v>
      </c>
      <c r="V31" s="51">
        <f>(U31-U30)/J31</f>
        <v>-0.23069436349278996</v>
      </c>
      <c r="W31" s="22" t="s">
        <v>22</v>
      </c>
      <c r="X31" s="22"/>
      <c r="Y31" s="22"/>
    </row>
    <row r="32" spans="7:22" ht="12.75">
      <c r="G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</row>
    <row r="33" spans="4:22" ht="12.75">
      <c r="D33" s="4">
        <v>2003</v>
      </c>
      <c r="E33" s="2">
        <v>2004</v>
      </c>
      <c r="F33" s="2">
        <v>2005</v>
      </c>
      <c r="G33" s="2">
        <v>2006</v>
      </c>
      <c r="H33" s="2">
        <v>2007</v>
      </c>
      <c r="I33" s="4">
        <v>2008</v>
      </c>
      <c r="J33" s="2">
        <v>2009</v>
      </c>
      <c r="K33" s="2">
        <v>2010</v>
      </c>
      <c r="L33" s="2">
        <v>2011</v>
      </c>
      <c r="M33" s="2">
        <v>2012</v>
      </c>
      <c r="N33" s="9">
        <v>2013</v>
      </c>
      <c r="O33" s="2">
        <v>2014</v>
      </c>
      <c r="P33" s="2">
        <v>2015</v>
      </c>
      <c r="Q33" s="2">
        <v>2016</v>
      </c>
      <c r="R33" s="2">
        <v>2017</v>
      </c>
      <c r="S33" s="4">
        <v>2018</v>
      </c>
      <c r="T33" s="2">
        <v>2019</v>
      </c>
      <c r="U33" s="2">
        <v>2020</v>
      </c>
      <c r="V33" s="2">
        <v>2021</v>
      </c>
    </row>
    <row r="34" spans="4:22" ht="12.75">
      <c r="D34" s="7">
        <v>0.832</v>
      </c>
      <c r="E34" s="6">
        <v>0.854</v>
      </c>
      <c r="F34" s="6">
        <v>0.883</v>
      </c>
      <c r="G34" s="6">
        <v>0.911</v>
      </c>
      <c r="H34" s="6">
        <v>0.937</v>
      </c>
      <c r="I34" s="7">
        <v>0.973</v>
      </c>
      <c r="J34" s="6">
        <v>0.97</v>
      </c>
      <c r="K34" s="8">
        <v>0.986</v>
      </c>
      <c r="L34" s="6">
        <v>1</v>
      </c>
      <c r="M34" s="6">
        <v>1.015</v>
      </c>
      <c r="N34" s="10">
        <v>1.033</v>
      </c>
      <c r="O34" s="3">
        <v>1.052</v>
      </c>
      <c r="P34" s="3">
        <v>1.074</v>
      </c>
      <c r="Q34" s="3">
        <v>1.097</v>
      </c>
      <c r="R34" s="3">
        <v>1.122</v>
      </c>
      <c r="S34" s="5">
        <v>1.147</v>
      </c>
      <c r="T34" s="3">
        <v>1.172</v>
      </c>
      <c r="U34" s="3">
        <v>1.198</v>
      </c>
      <c r="V34" s="3">
        <v>1.224</v>
      </c>
    </row>
  </sheetData>
  <sheetProtection/>
  <mergeCells count="10">
    <mergeCell ref="B20:U20"/>
    <mergeCell ref="B22:U22"/>
    <mergeCell ref="B23:U23"/>
    <mergeCell ref="B21:U21"/>
    <mergeCell ref="W29:Y29"/>
    <mergeCell ref="G26:I26"/>
    <mergeCell ref="G27:I27"/>
    <mergeCell ref="G28:I28"/>
    <mergeCell ref="G30:I30"/>
    <mergeCell ref="G29:I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cpreble</dc:creator>
  <cp:keywords/>
  <dc:description/>
  <cp:lastModifiedBy>vderugy</cp:lastModifiedBy>
  <cp:lastPrinted>2011-11-30T19:21:45Z</cp:lastPrinted>
  <dcterms:created xsi:type="dcterms:W3CDTF">2011-11-28T19:35:42Z</dcterms:created>
  <dcterms:modified xsi:type="dcterms:W3CDTF">2011-12-06T22:48:40Z</dcterms:modified>
  <cp:category/>
  <cp:version/>
  <cp:contentType/>
  <cp:contentStatus/>
</cp:coreProperties>
</file>