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710" activeTab="0"/>
  </bookViews>
  <sheets>
    <sheet name="CBO Baseline Chart" sheetId="1" r:id="rId1"/>
    <sheet name="AFS Chart" sheetId="2" r:id="rId2"/>
    <sheet name="Fiscal Data" sheetId="3" r:id="rId3"/>
  </sheets>
  <externalReferences>
    <externalReference r:id="rId6"/>
  </externalReferences>
  <definedNames>
    <definedName name="_xlnm.Print_Area" localSheetId="2">'Fiscal Data'!$A$1:$S$98</definedName>
  </definedNames>
  <calcPr fullCalcOnLoad="1"/>
</workbook>
</file>

<file path=xl/sharedStrings.xml><?xml version="1.0" encoding="utf-8"?>
<sst xmlns="http://schemas.openxmlformats.org/spreadsheetml/2006/main" count="137" uniqueCount="43">
  <si>
    <r>
      <t xml:space="preserve">This table supplements information in CBO's </t>
    </r>
    <r>
      <rPr>
        <i/>
        <sz val="10"/>
        <color indexed="56"/>
        <rFont val="Arial"/>
        <family val="2"/>
      </rPr>
      <t>Updated Budget Projections: Fiscal Years 2013 to 2023</t>
    </r>
    <r>
      <rPr>
        <sz val="10"/>
        <color indexed="8"/>
        <rFont val="Arial"/>
        <family val="2"/>
      </rPr>
      <t xml:space="preserve"> (May 2013).</t>
    </r>
  </si>
  <si>
    <t>Deficits Projected in CBO’s Baseline and Under an Alternative Fiscal Scenario</t>
  </si>
  <si>
    <t>Total</t>
  </si>
  <si>
    <t>2014-</t>
  </si>
  <si>
    <t>In Billions of Dollars</t>
  </si>
  <si>
    <t>CBO's May 2013 Baseline</t>
  </si>
  <si>
    <t>Revenues</t>
  </si>
  <si>
    <t>Outlays</t>
  </si>
  <si>
    <t>____</t>
  </si>
  <si>
    <t>______</t>
  </si>
  <si>
    <t>Deficit</t>
  </si>
  <si>
    <t>Needed Revenue Increase</t>
  </si>
  <si>
    <t>Average</t>
  </si>
  <si>
    <t>GDP</t>
  </si>
  <si>
    <t>Growth Rate</t>
  </si>
  <si>
    <t>Expected Revenues</t>
  </si>
  <si>
    <t>Needed Revenues (to eliminate deficit by 2023))</t>
  </si>
  <si>
    <t>Debt Held by the Public at the</t>
  </si>
  <si>
    <t>End of the Year</t>
  </si>
  <si>
    <t>n.a.</t>
  </si>
  <si>
    <t>Alternative Fiscal Scenario</t>
  </si>
  <si>
    <t>_____</t>
  </si>
  <si>
    <t>Needed Revenues (to eliminate deficit by 2023)</t>
  </si>
  <si>
    <t xml:space="preserve">Debt Held by the Public at the </t>
  </si>
  <si>
    <t>As a Percentage of Gross Domestic Product</t>
  </si>
  <si>
    <t>Memorandum:</t>
  </si>
  <si>
    <t>Deficit: Alternative Fiscal Scenario</t>
  </si>
  <si>
    <t>Minus CBO's May 2013 Baseline</t>
  </si>
  <si>
    <t>In billions of dollars</t>
  </si>
  <si>
    <t>*</t>
  </si>
  <si>
    <t>As a percentage of GDP</t>
  </si>
  <si>
    <t>**</t>
  </si>
  <si>
    <t>Policy Alternatives That Affect the</t>
  </si>
  <si>
    <t>Tax Code (Billions of dollars)</t>
  </si>
  <si>
    <t>Effect on revenues</t>
  </si>
  <si>
    <t>Effect on outlays</t>
  </si>
  <si>
    <t>__</t>
  </si>
  <si>
    <t>___</t>
  </si>
  <si>
    <t>Source:  Congressional Budget Office.</t>
  </si>
  <si>
    <t>Note:  The alternative fiscal scenario incorporates the assumptions that the automatic spending reductions specified by the Budget Control Act for 2014 through 2021 do not take effect, that all expiring tax provisions are extended, and that Medicare’s payment rates for physicians’ services (which are now scheduled to be reduced in January 2014) are held constant. Outlays under the alternative fiscal scenario also include the incremental interest costs associated with projected additional borrowing.</t>
  </si>
  <si>
    <t>n.a. = not applicable; GDP = gross domestic product; * = between -$500 million and $500 milllion; ** = between -0.05 percent and zero.</t>
  </si>
  <si>
    <t>a. Negative numbers indicate an increase in the deficit.</t>
  </si>
  <si>
    <t>Needed Growth Rate (to eliminate deficit by 2023)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</si>
</sst>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00%"/>
    <numFmt numFmtId="168" formatCode="0.0"/>
  </numFmts>
  <fonts count="52">
    <font>
      <sz val="11"/>
      <color theme="1"/>
      <name val="Calibri"/>
      <family val="2"/>
    </font>
    <font>
      <sz val="11"/>
      <color indexed="8"/>
      <name val="Calibri"/>
      <family val="2"/>
    </font>
    <font>
      <i/>
      <sz val="10"/>
      <color indexed="56"/>
      <name val="Arial"/>
      <family val="2"/>
    </font>
    <font>
      <sz val="10"/>
      <color indexed="8"/>
      <name val="Arial"/>
      <family val="2"/>
    </font>
    <font>
      <sz val="10"/>
      <name val="Arial"/>
      <family val="0"/>
    </font>
    <font>
      <sz val="12"/>
      <name val="Arial"/>
      <family val="0"/>
    </font>
    <font>
      <sz val="8"/>
      <name val="Bell Centennial NameAndNumber"/>
      <family val="2"/>
    </font>
    <font>
      <u val="single"/>
      <sz val="10"/>
      <color indexed="12"/>
      <name val="Arial"/>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b/>
      <sz val="10"/>
      <color indexed="8"/>
      <name val="Arial"/>
      <family val="2"/>
    </font>
    <font>
      <sz val="16"/>
      <color indexed="8"/>
      <name val="Calibri"/>
      <family val="0"/>
    </font>
    <font>
      <sz val="12"/>
      <color indexed="8"/>
      <name val="Calibri"/>
      <family val="0"/>
    </font>
    <font>
      <b/>
      <sz val="16"/>
      <color indexed="8"/>
      <name val="Calibri"/>
      <family val="0"/>
    </font>
    <font>
      <b/>
      <sz val="2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5"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8">
    <xf numFmtId="0" fontId="0" fillId="0" borderId="0" xfId="0" applyFont="1" applyAlignment="1">
      <alignment/>
    </xf>
    <xf numFmtId="0" fontId="49" fillId="0" borderId="0" xfId="58" applyNumberFormat="1" applyFont="1" applyBorder="1" applyAlignment="1">
      <alignment/>
      <protection/>
    </xf>
    <xf numFmtId="0" fontId="49" fillId="0" borderId="0" xfId="58" applyNumberFormat="1" applyFont="1" applyBorder="1" applyAlignment="1">
      <alignment horizontal="left"/>
      <protection/>
    </xf>
    <xf numFmtId="0" fontId="49" fillId="0" borderId="0" xfId="58" applyFont="1" applyBorder="1" applyAlignment="1">
      <alignment horizontal="left"/>
      <protection/>
    </xf>
    <xf numFmtId="0" fontId="49" fillId="0" borderId="0" xfId="58" applyFont="1" applyBorder="1">
      <alignment/>
      <protection/>
    </xf>
    <xf numFmtId="0" fontId="49" fillId="0" borderId="0" xfId="58" applyFont="1" applyBorder="1" applyAlignment="1">
      <alignment/>
      <protection/>
    </xf>
    <xf numFmtId="0" fontId="50" fillId="0" borderId="0" xfId="58" applyNumberFormat="1" applyFont="1" applyBorder="1" applyAlignment="1">
      <alignment/>
      <protection/>
    </xf>
    <xf numFmtId="0" fontId="49" fillId="0" borderId="0" xfId="58" applyNumberFormat="1" applyFont="1" applyBorder="1" applyAlignment="1">
      <alignment horizontal="fill"/>
      <protection/>
    </xf>
    <xf numFmtId="0" fontId="49" fillId="0" borderId="0" xfId="58" applyNumberFormat="1" applyFont="1" applyBorder="1" applyAlignment="1">
      <alignment horizontal="right"/>
      <protection/>
    </xf>
    <xf numFmtId="0" fontId="49" fillId="0" borderId="0" xfId="58" applyNumberFormat="1" applyFont="1" applyBorder="1" applyAlignment="1">
      <alignment horizontal="centerContinuous"/>
      <protection/>
    </xf>
    <xf numFmtId="0" fontId="49" fillId="0" borderId="10" xfId="58" applyNumberFormat="1" applyFont="1" applyBorder="1" applyAlignment="1">
      <alignment/>
      <protection/>
    </xf>
    <xf numFmtId="0" fontId="49" fillId="0" borderId="10" xfId="58" applyFont="1" applyBorder="1" applyAlignment="1">
      <alignment/>
      <protection/>
    </xf>
    <xf numFmtId="1" fontId="49" fillId="0" borderId="10" xfId="58" applyNumberFormat="1" applyFont="1" applyBorder="1" applyAlignment="1">
      <alignment/>
      <protection/>
    </xf>
    <xf numFmtId="1" fontId="49" fillId="0" borderId="10" xfId="58" applyNumberFormat="1" applyFont="1" applyBorder="1" applyAlignment="1">
      <alignment horizontal="right"/>
      <protection/>
    </xf>
    <xf numFmtId="0" fontId="49" fillId="0" borderId="10" xfId="58" applyNumberFormat="1" applyFont="1" applyBorder="1" applyAlignment="1">
      <alignment horizontal="right"/>
      <protection/>
    </xf>
    <xf numFmtId="3" fontId="49" fillId="0" borderId="0" xfId="58" applyNumberFormat="1" applyFont="1" applyBorder="1" applyAlignment="1">
      <alignment/>
      <protection/>
    </xf>
    <xf numFmtId="0" fontId="49" fillId="0" borderId="0" xfId="58" applyNumberFormat="1" applyFont="1" applyBorder="1" applyAlignment="1">
      <alignment horizontal="center"/>
      <protection/>
    </xf>
    <xf numFmtId="0" fontId="49" fillId="0" borderId="0" xfId="58" applyFont="1" applyBorder="1" applyAlignment="1">
      <alignment horizontal="center"/>
      <protection/>
    </xf>
    <xf numFmtId="0" fontId="4" fillId="0" borderId="0" xfId="58" applyFont="1" applyAlignment="1">
      <alignment horizontal="center"/>
      <protection/>
    </xf>
    <xf numFmtId="0" fontId="50" fillId="0" borderId="0" xfId="58" applyNumberFormat="1" applyFont="1" applyBorder="1" applyAlignment="1">
      <alignment horizontal="center"/>
      <protection/>
    </xf>
    <xf numFmtId="3" fontId="4" fillId="0" borderId="0" xfId="67" applyNumberFormat="1" applyFont="1" applyAlignment="1">
      <alignment/>
      <protection/>
    </xf>
    <xf numFmtId="0" fontId="51" fillId="0" borderId="0" xfId="58" applyNumberFormat="1" applyFont="1" applyBorder="1" applyAlignment="1">
      <alignment horizontal="right"/>
      <protection/>
    </xf>
    <xf numFmtId="0" fontId="51" fillId="0" borderId="0" xfId="58" applyNumberFormat="1" applyFont="1" applyBorder="1" applyAlignment="1" quotePrefix="1">
      <alignment horizontal="right"/>
      <protection/>
    </xf>
    <xf numFmtId="3" fontId="49" fillId="0" borderId="0" xfId="58" applyNumberFormat="1" applyFont="1" applyBorder="1" applyAlignment="1">
      <alignment horizontal="right"/>
      <protection/>
    </xf>
    <xf numFmtId="3" fontId="49" fillId="0" borderId="0" xfId="58" applyNumberFormat="1" applyFont="1" applyBorder="1">
      <alignment/>
      <protection/>
    </xf>
    <xf numFmtId="3" fontId="51" fillId="33" borderId="0" xfId="58" applyNumberFormat="1" applyFont="1" applyFill="1" applyBorder="1">
      <alignment/>
      <protection/>
    </xf>
    <xf numFmtId="3" fontId="51" fillId="0" borderId="0" xfId="58" applyNumberFormat="1" applyFont="1" applyBorder="1">
      <alignment/>
      <protection/>
    </xf>
    <xf numFmtId="1" fontId="4" fillId="0" borderId="0" xfId="62" applyNumberFormat="1" applyFont="1" applyFill="1">
      <alignment/>
      <protection/>
    </xf>
    <xf numFmtId="1" fontId="4" fillId="34" borderId="0" xfId="62" applyNumberFormat="1" applyFont="1" applyFill="1">
      <alignment/>
      <protection/>
    </xf>
    <xf numFmtId="3" fontId="49" fillId="33" borderId="0" xfId="58" applyNumberFormat="1" applyFont="1" applyFill="1" applyBorder="1">
      <alignment/>
      <protection/>
    </xf>
    <xf numFmtId="2" fontId="4" fillId="34" borderId="0" xfId="62" applyNumberFormat="1" applyFont="1" applyFill="1">
      <alignment/>
      <protection/>
    </xf>
    <xf numFmtId="4" fontId="49" fillId="33" borderId="0" xfId="58" applyNumberFormat="1" applyFont="1" applyFill="1" applyBorder="1">
      <alignment/>
      <protection/>
    </xf>
    <xf numFmtId="4" fontId="49" fillId="0" borderId="0" xfId="58" applyNumberFormat="1" applyFont="1" applyBorder="1">
      <alignment/>
      <protection/>
    </xf>
    <xf numFmtId="10" fontId="49" fillId="33" borderId="0" xfId="88" applyNumberFormat="1" applyFont="1" applyFill="1" applyBorder="1" applyAlignment="1">
      <alignment/>
    </xf>
    <xf numFmtId="0" fontId="49" fillId="0" borderId="0" xfId="58" applyNumberFormat="1" applyFont="1" applyFill="1" applyBorder="1" applyAlignment="1">
      <alignment/>
      <protection/>
    </xf>
    <xf numFmtId="2" fontId="4" fillId="0" borderId="0" xfId="62" applyNumberFormat="1" applyFont="1" applyFill="1">
      <alignment/>
      <protection/>
    </xf>
    <xf numFmtId="3" fontId="49" fillId="0" borderId="0" xfId="58" applyNumberFormat="1" applyFont="1" applyFill="1" applyBorder="1">
      <alignment/>
      <protection/>
    </xf>
    <xf numFmtId="1" fontId="49" fillId="0" borderId="0" xfId="58" applyNumberFormat="1" applyFont="1" applyBorder="1" applyAlignment="1">
      <alignment/>
      <protection/>
    </xf>
    <xf numFmtId="164" fontId="49" fillId="0" borderId="0" xfId="58" applyNumberFormat="1" applyFont="1" applyBorder="1" applyAlignment="1">
      <alignment/>
      <protection/>
    </xf>
    <xf numFmtId="165" fontId="49" fillId="0" borderId="0" xfId="58" applyNumberFormat="1" applyFont="1" applyBorder="1">
      <alignment/>
      <protection/>
    </xf>
    <xf numFmtId="3" fontId="6" fillId="0" borderId="0" xfId="0" applyNumberFormat="1" applyFont="1" applyAlignment="1">
      <alignment/>
    </xf>
    <xf numFmtId="166" fontId="49" fillId="0" borderId="0" xfId="58" applyNumberFormat="1" applyFont="1" applyBorder="1">
      <alignment/>
      <protection/>
    </xf>
    <xf numFmtId="0" fontId="49" fillId="0" borderId="0" xfId="58" applyNumberFormat="1" applyFont="1" applyBorder="1" applyAlignment="1" quotePrefix="1">
      <alignment horizontal="right"/>
      <protection/>
    </xf>
    <xf numFmtId="164" fontId="4" fillId="34" borderId="0" xfId="62" applyNumberFormat="1" applyFont="1" applyFill="1">
      <alignment/>
      <protection/>
    </xf>
    <xf numFmtId="166" fontId="49" fillId="0" borderId="0" xfId="58" applyNumberFormat="1" applyFont="1" applyBorder="1" applyAlignment="1">
      <alignment horizontal="right"/>
      <protection/>
    </xf>
    <xf numFmtId="168" fontId="49" fillId="0" borderId="0" xfId="58" applyNumberFormat="1" applyFont="1" applyBorder="1">
      <alignment/>
      <protection/>
    </xf>
    <xf numFmtId="168" fontId="49" fillId="0" borderId="0" xfId="58" applyNumberFormat="1" applyFont="1" applyBorder="1" applyAlignment="1">
      <alignment horizontal="right"/>
      <protection/>
    </xf>
    <xf numFmtId="168" fontId="49" fillId="0" borderId="10" xfId="58" applyNumberFormat="1" applyFont="1" applyBorder="1" applyAlignment="1">
      <alignment/>
      <protection/>
    </xf>
    <xf numFmtId="168" fontId="49" fillId="0" borderId="0" xfId="58" applyNumberFormat="1" applyFont="1" applyBorder="1" applyAlignment="1">
      <alignment/>
      <protection/>
    </xf>
    <xf numFmtId="0" fontId="49" fillId="0" borderId="0" xfId="58" applyNumberFormat="1" applyFont="1" applyBorder="1">
      <alignment/>
      <protection/>
    </xf>
    <xf numFmtId="0" fontId="49" fillId="0" borderId="0" xfId="58" applyFont="1" applyBorder="1" applyAlignment="1">
      <alignment vertical="top"/>
      <protection/>
    </xf>
    <xf numFmtId="0" fontId="49" fillId="0" borderId="0" xfId="58" applyNumberFormat="1" applyFont="1" applyBorder="1" applyAlignment="1">
      <alignment horizontal="left" vertical="top"/>
      <protection/>
    </xf>
    <xf numFmtId="0" fontId="49" fillId="0" borderId="0" xfId="58" applyFont="1" applyBorder="1" applyAlignment="1">
      <alignment vertical="top" wrapText="1"/>
      <protection/>
    </xf>
    <xf numFmtId="0" fontId="49" fillId="0" borderId="0" xfId="58" applyNumberFormat="1" applyFont="1" applyBorder="1" applyAlignment="1">
      <alignment wrapText="1"/>
      <protection/>
    </xf>
    <xf numFmtId="0" fontId="4" fillId="0" borderId="0" xfId="58" applyFont="1" applyAlignment="1">
      <alignment/>
      <protection/>
    </xf>
    <xf numFmtId="0" fontId="49" fillId="0" borderId="10" xfId="58" applyNumberFormat="1" applyFont="1" applyBorder="1" applyAlignment="1">
      <alignment horizontal="left" vertical="top"/>
      <protection/>
    </xf>
    <xf numFmtId="167" fontId="49" fillId="33" borderId="0" xfId="58" applyNumberFormat="1" applyFont="1" applyFill="1" applyBorder="1">
      <alignment/>
      <protection/>
    </xf>
    <xf numFmtId="0" fontId="50" fillId="0" borderId="0" xfId="58" applyNumberFormat="1" applyFont="1" applyBorder="1" applyAlignment="1">
      <alignment horizontal="center"/>
      <protection/>
    </xf>
    <xf numFmtId="0" fontId="4" fillId="0" borderId="0" xfId="58" applyFont="1" applyAlignment="1">
      <alignment horizontal="center"/>
      <protection/>
    </xf>
    <xf numFmtId="0" fontId="49" fillId="0" borderId="0" xfId="54" applyFont="1" applyAlignment="1">
      <alignment horizontal="left"/>
    </xf>
    <xf numFmtId="0" fontId="51" fillId="0" borderId="10" xfId="58" applyNumberFormat="1" applyFont="1" applyBorder="1" applyAlignment="1">
      <alignment horizontal="left"/>
      <protection/>
    </xf>
    <xf numFmtId="0" fontId="49" fillId="0" borderId="10" xfId="58" applyNumberFormat="1" applyFont="1" applyBorder="1" applyAlignment="1">
      <alignment horizontal="center"/>
      <protection/>
    </xf>
    <xf numFmtId="0" fontId="49" fillId="0" borderId="0" xfId="58" applyFont="1" applyBorder="1" applyAlignment="1">
      <alignment horizontal="center"/>
      <protection/>
    </xf>
    <xf numFmtId="0" fontId="49" fillId="0" borderId="0" xfId="58" applyNumberFormat="1" applyFont="1" applyBorder="1" applyAlignment="1">
      <alignment/>
      <protection/>
    </xf>
    <xf numFmtId="0" fontId="49" fillId="0" borderId="0" xfId="58" applyFont="1" applyBorder="1" applyAlignment="1">
      <alignment/>
      <protection/>
    </xf>
    <xf numFmtId="0" fontId="49" fillId="0" borderId="0" xfId="58" applyNumberFormat="1" applyFont="1" applyBorder="1" applyAlignment="1">
      <alignment horizontal="left" vertical="center" wrapText="1"/>
      <protection/>
    </xf>
    <xf numFmtId="0" fontId="49" fillId="0" borderId="0" xfId="58" applyNumberFormat="1" applyFont="1" applyBorder="1" applyAlignment="1">
      <alignment horizontal="left"/>
      <protection/>
    </xf>
    <xf numFmtId="0" fontId="4" fillId="0" borderId="0" xfId="58" applyFont="1" applyAlignment="1">
      <alignment/>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Hyperlink 3"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2 3 2" xfId="63"/>
    <cellStyle name="Normal 2 4" xfId="64"/>
    <cellStyle name="Normal 2 5" xfId="65"/>
    <cellStyle name="Normal 2 6" xfId="66"/>
    <cellStyle name="Normal 2 7" xfId="67"/>
    <cellStyle name="Normal 3" xfId="68"/>
    <cellStyle name="Normal 3 2" xfId="69"/>
    <cellStyle name="Normal 3 3" xfId="70"/>
    <cellStyle name="Normal 3 4" xfId="71"/>
    <cellStyle name="Normal 4" xfId="72"/>
    <cellStyle name="Normal 4 2" xfId="73"/>
    <cellStyle name="Normal 4 3" xfId="74"/>
    <cellStyle name="Normal 4 4" xfId="75"/>
    <cellStyle name="Normal 5" xfId="76"/>
    <cellStyle name="Normal 5 2" xfId="77"/>
    <cellStyle name="Normal 5 3" xfId="78"/>
    <cellStyle name="Normal 5 4" xfId="79"/>
    <cellStyle name="Normal 6" xfId="80"/>
    <cellStyle name="Normal 6 2" xfId="81"/>
    <cellStyle name="Normal 7" xfId="82"/>
    <cellStyle name="Normal 7 2" xfId="83"/>
    <cellStyle name="Normal 8" xfId="84"/>
    <cellStyle name="Normal 9" xfId="85"/>
    <cellStyle name="Note" xfId="86"/>
    <cellStyle name="Output" xfId="87"/>
    <cellStyle name="Percent" xfId="88"/>
    <cellStyle name="Percent 2" xfId="89"/>
    <cellStyle name="Percent 2 2" xfId="90"/>
    <cellStyle name="Percent 2 3" xfId="91"/>
    <cellStyle name="Percent 2 4" xfId="92"/>
    <cellStyle name="Percent 2 5" xfId="93"/>
    <cellStyle name="Percent 3" xfId="94"/>
    <cellStyle name="Percent 3 2" xfId="95"/>
    <cellStyle name="Percent 3 3" xfId="96"/>
    <cellStyle name="Percent 3 4" xfId="97"/>
    <cellStyle name="Percent 4" xfId="98"/>
    <cellStyle name="Percent 4 2" xfId="99"/>
    <cellStyle name="Percent 4 3" xfId="100"/>
    <cellStyle name="Percent 4 4" xfId="101"/>
    <cellStyle name="Percent 5" xfId="102"/>
    <cellStyle name="Percent 5 2" xfId="103"/>
    <cellStyle name="Title" xfId="104"/>
    <cellStyle name="Total" xfId="105"/>
    <cellStyle name="Warning Text"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Calibri"/>
                <a:ea typeface="Calibri"/>
                <a:cs typeface="Calibri"/>
              </a:rPr>
              <a:t>Expected and Fiscal Gap-Eliminating Revenue Growth  (CBO Baseline)</a:t>
            </a:r>
          </a:p>
        </c:rich>
      </c:tx>
      <c:layout>
        <c:manualLayout>
          <c:xMode val="factor"/>
          <c:yMode val="factor"/>
          <c:x val="0.00775"/>
          <c:y val="-0.01375"/>
        </c:manualLayout>
      </c:layout>
      <c:spPr>
        <a:noFill/>
        <a:ln w="3175">
          <a:noFill/>
        </a:ln>
      </c:spPr>
    </c:title>
    <c:plotArea>
      <c:layout>
        <c:manualLayout>
          <c:xMode val="edge"/>
          <c:yMode val="edge"/>
          <c:x val="0.047"/>
          <c:y val="0.11975"/>
          <c:w val="0.9175"/>
          <c:h val="0.78675"/>
        </c:manualLayout>
      </c:layout>
      <c:lineChart>
        <c:grouping val="standard"/>
        <c:varyColors val="0"/>
        <c:ser>
          <c:idx val="0"/>
          <c:order val="0"/>
          <c:tx>
            <c:v>Outlays</c:v>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 Jason'!$D$8:$O$8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'Fiscal Data'!$E$15:$P$15</c:f>
              <c:numCache>
                <c:ptCount val="12"/>
                <c:pt idx="0">
                  <c:v>3562.5509999999995</c:v>
                </c:pt>
                <c:pt idx="1">
                  <c:v>3455.244</c:v>
                </c:pt>
                <c:pt idx="2">
                  <c:v>3601.925</c:v>
                </c:pt>
                <c:pt idx="3">
                  <c:v>3776.631</c:v>
                </c:pt>
                <c:pt idx="4">
                  <c:v>4037.955</c:v>
                </c:pt>
                <c:pt idx="5">
                  <c:v>4260.976</c:v>
                </c:pt>
                <c:pt idx="6">
                  <c:v>4485.042</c:v>
                </c:pt>
                <c:pt idx="7">
                  <c:v>4751.582</c:v>
                </c:pt>
                <c:pt idx="8">
                  <c:v>5012.355</c:v>
                </c:pt>
                <c:pt idx="9">
                  <c:v>5275.107</c:v>
                </c:pt>
                <c:pt idx="10">
                  <c:v>5620.49</c:v>
                </c:pt>
                <c:pt idx="11">
                  <c:v>5854.591</c:v>
                </c:pt>
              </c:numCache>
            </c:numRef>
          </c:val>
          <c:smooth val="0"/>
        </c:ser>
        <c:ser>
          <c:idx val="1"/>
          <c:order val="1"/>
          <c:tx>
            <c:v>Expected revenues</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 Jason'!$D$8:$O$8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'Fiscal Data'!$E$23:$P$23</c:f>
              <c:numCache>
                <c:ptCount val="12"/>
                <c:pt idx="0">
                  <c:v>2798.8155</c:v>
                </c:pt>
                <c:pt idx="1">
                  <c:v>2886.102</c:v>
                </c:pt>
                <c:pt idx="2">
                  <c:v>2996.3592</c:v>
                </c:pt>
                <c:pt idx="3">
                  <c:v>3173.8113</c:v>
                </c:pt>
                <c:pt idx="4">
                  <c:v>3382.4709000000003</c:v>
                </c:pt>
                <c:pt idx="5">
                  <c:v>3592.61415</c:v>
                </c:pt>
                <c:pt idx="6">
                  <c:v>3769.7161499999997</c:v>
                </c:pt>
                <c:pt idx="7">
                  <c:v>3940.19595</c:v>
                </c:pt>
                <c:pt idx="8">
                  <c:v>4113.7587</c:v>
                </c:pt>
                <c:pt idx="9">
                  <c:v>4291.51635</c:v>
                </c:pt>
                <c:pt idx="10">
                  <c:v>4474.521</c:v>
                </c:pt>
                <c:pt idx="11">
                  <c:v>4663.74555</c:v>
                </c:pt>
              </c:numCache>
            </c:numRef>
          </c:val>
          <c:smooth val="0"/>
        </c:ser>
        <c:ser>
          <c:idx val="2"/>
          <c:order val="2"/>
          <c:tx>
            <c:v>Revenues to close deficit by 2023</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 Jason'!$D$8:$O$8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'Fiscal Data'!$E$24:$P$24</c:f>
              <c:numCache>
                <c:ptCount val="12"/>
                <c:pt idx="0">
                  <c:v>2798.8155</c:v>
                </c:pt>
                <c:pt idx="1">
                  <c:v>2993.04070103025</c:v>
                </c:pt>
                <c:pt idx="2">
                  <c:v>3200.7442569985947</c:v>
                </c:pt>
                <c:pt idx="3">
                  <c:v>3422.8615050851404</c:v>
                </c:pt>
                <c:pt idx="4">
                  <c:v>3660.392690661276</c:v>
                </c:pt>
                <c:pt idx="5">
                  <c:v>3914.40747162606</c:v>
                </c:pt>
                <c:pt idx="6">
                  <c:v>4186.049735323286</c:v>
                </c:pt>
                <c:pt idx="7">
                  <c:v>4476.542749730913</c:v>
                </c:pt>
                <c:pt idx="8">
                  <c:v>4787.194672119864</c:v>
                </c:pt>
                <c:pt idx="9">
                  <c:v>5119.404439988957</c:v>
                </c:pt>
                <c:pt idx="10">
                  <c:v>5474.66807080421</c:v>
                </c:pt>
                <c:pt idx="11">
                  <c:v>5854.585398911704</c:v>
                </c:pt>
              </c:numCache>
            </c:numRef>
          </c:val>
          <c:smooth val="0"/>
        </c:ser>
        <c:marker val="1"/>
        <c:axId val="45865624"/>
        <c:axId val="10137433"/>
      </c:lineChart>
      <c:catAx>
        <c:axId val="45865624"/>
        <c:scaling>
          <c:orientation val="minMax"/>
        </c:scaling>
        <c:axPos val="b"/>
        <c:title>
          <c:tx>
            <c:rich>
              <a:bodyPr vert="horz" rot="0" anchor="ctr"/>
              <a:lstStyle/>
              <a:p>
                <a:pPr algn="r">
                  <a:defRPr/>
                </a:pPr>
                <a:r>
                  <a:rPr lang="en-US" cap="none" sz="1200" b="0" i="0" u="none" baseline="0">
                    <a:solidFill>
                      <a:srgbClr val="000000"/>
                    </a:solidFill>
                    <a:latin typeface="Calibri"/>
                    <a:ea typeface="Calibri"/>
                    <a:cs typeface="Calibri"/>
                  </a:rPr>
                  <a:t>Source: Congressional Budget Office, accessed on October 31, 2013.
</a:t>
                </a:r>
                <a:r>
                  <a:rPr lang="en-US" cap="none" sz="1200" b="0" i="0" u="none" baseline="0">
                    <a:solidFill>
                      <a:srgbClr val="000000"/>
                    </a:solidFill>
                    <a:latin typeface="Calibri"/>
                    <a:ea typeface="Calibri"/>
                    <a:cs typeface="Calibri"/>
                  </a:rPr>
                  <a:t>Produced by Veronique de Rugy and Jason Fichtner, Mercatus Center at George Mason University.</a:t>
                </a:r>
              </a:p>
            </c:rich>
          </c:tx>
          <c:layout>
            <c:manualLayout>
              <c:xMode val="factor"/>
              <c:yMode val="factor"/>
              <c:x val="-0.004"/>
              <c:y val="0.02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latin typeface="Calibri"/>
                <a:ea typeface="Calibri"/>
                <a:cs typeface="Calibri"/>
              </a:defRPr>
            </a:pPr>
          </a:p>
        </c:txPr>
        <c:crossAx val="10137433"/>
        <c:crosses val="autoZero"/>
        <c:auto val="1"/>
        <c:lblOffset val="100"/>
        <c:tickLblSkip val="1"/>
        <c:noMultiLvlLbl val="0"/>
      </c:catAx>
      <c:valAx>
        <c:axId val="10137433"/>
        <c:scaling>
          <c:orientation val="minMax"/>
          <c:max val="6000"/>
          <c:min val="2000"/>
        </c:scaling>
        <c:axPos val="l"/>
        <c:title>
          <c:tx>
            <c:rich>
              <a:bodyPr vert="horz" rot="-5400000" anchor="ctr"/>
              <a:lstStyle/>
              <a:p>
                <a:pPr algn="ctr">
                  <a:defRPr/>
                </a:pPr>
                <a:r>
                  <a:rPr lang="en-US" cap="none" sz="1600" b="1" i="0" u="none" baseline="0">
                    <a:solidFill>
                      <a:srgbClr val="000000"/>
                    </a:solidFill>
                    <a:latin typeface="Calibri"/>
                    <a:ea typeface="Calibri"/>
                    <a:cs typeface="Calibri"/>
                  </a:rPr>
                  <a:t>Billions of current dollars</a:t>
                </a:r>
              </a:p>
            </c:rich>
          </c:tx>
          <c:layout>
            <c:manualLayout>
              <c:xMode val="factor"/>
              <c:yMode val="factor"/>
              <c:x val="-0.01325"/>
              <c:y val="0.006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600" b="0" i="0" u="none" baseline="0">
                <a:solidFill>
                  <a:srgbClr val="000000"/>
                </a:solidFill>
                <a:latin typeface="Calibri"/>
                <a:ea typeface="Calibri"/>
                <a:cs typeface="Calibri"/>
              </a:defRPr>
            </a:pPr>
          </a:p>
        </c:txPr>
        <c:crossAx val="45865624"/>
        <c:crossesAt val="1"/>
        <c:crossBetween val="between"/>
        <c:dispUnits/>
      </c:valAx>
      <c:spPr>
        <a:solidFill>
          <a:srgbClr val="FFFFFF"/>
        </a:solidFill>
        <a:ln w="3175">
          <a:noFill/>
        </a:ln>
      </c:spPr>
    </c:plotArea>
    <c:legend>
      <c:legendPos val="tr"/>
      <c:layout>
        <c:manualLayout>
          <c:xMode val="edge"/>
          <c:yMode val="edge"/>
          <c:x val="0.176"/>
          <c:y val="0.1805"/>
          <c:w val="0.231"/>
          <c:h val="0.27575"/>
        </c:manualLayout>
      </c:layout>
      <c:overlay val="0"/>
      <c:spPr>
        <a:solidFill>
          <a:srgbClr val="FFFFFF"/>
        </a:solidFill>
        <a:ln w="3175">
          <a:solidFill>
            <a:srgbClr val="808080"/>
          </a:solidFill>
        </a:ln>
      </c:spPr>
      <c:txPr>
        <a:bodyPr vert="horz" rot="0"/>
        <a:lstStyle/>
        <a:p>
          <a:pPr>
            <a:defRPr lang="en-US" cap="none" sz="16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Calibri"/>
                <a:ea typeface="Calibri"/>
                <a:cs typeface="Calibri"/>
              </a:rPr>
              <a:t>Expected and Fiscal Gap-Eliminating  Revenue Growth  (Alternative Fiscal Scenario)</a:t>
            </a:r>
          </a:p>
        </c:rich>
      </c:tx>
      <c:layout>
        <c:manualLayout>
          <c:xMode val="factor"/>
          <c:yMode val="factor"/>
          <c:x val="0.0275"/>
          <c:y val="-0.0075"/>
        </c:manualLayout>
      </c:layout>
      <c:spPr>
        <a:noFill/>
        <a:ln w="3175">
          <a:noFill/>
        </a:ln>
      </c:spPr>
    </c:title>
    <c:plotArea>
      <c:layout>
        <c:manualLayout>
          <c:xMode val="edge"/>
          <c:yMode val="edge"/>
          <c:x val="0.047"/>
          <c:y val="0.12275"/>
          <c:w val="0.926"/>
          <c:h val="0.795"/>
        </c:manualLayout>
      </c:layout>
      <c:lineChart>
        <c:grouping val="standard"/>
        <c:varyColors val="0"/>
        <c:ser>
          <c:idx val="0"/>
          <c:order val="0"/>
          <c:tx>
            <c:v>Outlays</c:v>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 Jason'!$D$8:$O$8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'Fiscal Data'!$E$36:$P$36</c:f>
              <c:numCache>
                <c:ptCount val="12"/>
                <c:pt idx="0">
                  <c:v>3562.5509999999995</c:v>
                </c:pt>
                <c:pt idx="1">
                  <c:v>3455.2441290836023</c:v>
                </c:pt>
                <c:pt idx="2">
                  <c:v>3670.5776528911433</c:v>
                </c:pt>
                <c:pt idx="3">
                  <c:v>3881.26229885205</c:v>
                </c:pt>
                <c:pt idx="4">
                  <c:v>4156.477763516732</c:v>
                </c:pt>
                <c:pt idx="5">
                  <c:v>4392.881699850862</c:v>
                </c:pt>
                <c:pt idx="6">
                  <c:v>4632.066871027939</c:v>
                </c:pt>
                <c:pt idx="7">
                  <c:v>4933.6867303663585</c:v>
                </c:pt>
                <c:pt idx="8">
                  <c:v>5208.5480184554335</c:v>
                </c:pt>
                <c:pt idx="9">
                  <c:v>5485.36120772098</c:v>
                </c:pt>
                <c:pt idx="10">
                  <c:v>5836.1360163149675</c:v>
                </c:pt>
                <c:pt idx="11">
                  <c:v>6082.153521587353</c:v>
                </c:pt>
              </c:numCache>
            </c:numRef>
          </c:val>
          <c:smooth val="0"/>
        </c:ser>
        <c:ser>
          <c:idx val="1"/>
          <c:order val="1"/>
          <c:tx>
            <c:v>Expected revenues</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 Jason'!$D$8:$O$8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'Fiscal Data'!$E$43:$P$43</c:f>
              <c:numCache>
                <c:ptCount val="12"/>
                <c:pt idx="0">
                  <c:v>2798.8155</c:v>
                </c:pt>
                <c:pt idx="1">
                  <c:v>2886.102</c:v>
                </c:pt>
                <c:pt idx="2">
                  <c:v>2996.3592</c:v>
                </c:pt>
                <c:pt idx="3">
                  <c:v>3173.8113</c:v>
                </c:pt>
                <c:pt idx="4">
                  <c:v>3382.4709000000003</c:v>
                </c:pt>
                <c:pt idx="5">
                  <c:v>3592.61415</c:v>
                </c:pt>
                <c:pt idx="6">
                  <c:v>3769.7161499999997</c:v>
                </c:pt>
                <c:pt idx="7">
                  <c:v>3940.19595</c:v>
                </c:pt>
                <c:pt idx="8">
                  <c:v>4113.7587</c:v>
                </c:pt>
                <c:pt idx="9">
                  <c:v>4291.51635</c:v>
                </c:pt>
                <c:pt idx="10">
                  <c:v>4474.521</c:v>
                </c:pt>
                <c:pt idx="11">
                  <c:v>4663.74555</c:v>
                </c:pt>
              </c:numCache>
            </c:numRef>
          </c:val>
          <c:smooth val="0"/>
        </c:ser>
        <c:ser>
          <c:idx val="3"/>
          <c:order val="2"/>
          <c:tx>
            <c:v>Revenues to close deficit by 2023</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'[1]Data Jason'!$D$8:$O$8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'Fiscal Data'!$E$44:$P$44</c:f>
              <c:numCache>
                <c:ptCount val="12"/>
                <c:pt idx="0">
                  <c:v>2798.8155</c:v>
                </c:pt>
                <c:pt idx="1">
                  <c:v>3003.4683878793753</c:v>
                </c:pt>
                <c:pt idx="2">
                  <c:v>3223.0857507366</c:v>
                </c:pt>
                <c:pt idx="3">
                  <c:v>3458.7618096876486</c:v>
                </c:pt>
                <c:pt idx="4">
                  <c:v>3711.6707966642716</c:v>
                </c:pt>
                <c:pt idx="5">
                  <c:v>3983.072804904859</c:v>
                </c:pt>
                <c:pt idx="6">
                  <c:v>4274.320067240508</c:v>
                </c:pt>
                <c:pt idx="7">
                  <c:v>4586.863693457219</c:v>
                </c:pt>
                <c:pt idx="8">
                  <c:v>4922.260900302427</c:v>
                </c:pt>
                <c:pt idx="9">
                  <c:v>5282.182770158666</c:v>
                </c:pt>
                <c:pt idx="10">
                  <c:v>5668.42257704113</c:v>
                </c:pt>
                <c:pt idx="11">
                  <c:v>6082.9047214025995</c:v>
                </c:pt>
              </c:numCache>
            </c:numRef>
          </c:val>
          <c:smooth val="0"/>
        </c:ser>
        <c:marker val="1"/>
        <c:axId val="24128034"/>
        <c:axId val="15825715"/>
      </c:lineChart>
      <c:catAx>
        <c:axId val="24128034"/>
        <c:scaling>
          <c:orientation val="minMax"/>
        </c:scaling>
        <c:axPos val="b"/>
        <c:title>
          <c:tx>
            <c:rich>
              <a:bodyPr vert="horz" rot="0" anchor="ctr"/>
              <a:lstStyle/>
              <a:p>
                <a:pPr algn="r">
                  <a:defRPr/>
                </a:pPr>
                <a:r>
                  <a:rPr lang="en-US" cap="none" sz="1200" b="0" i="0" u="none" baseline="0">
                    <a:solidFill>
                      <a:srgbClr val="000000"/>
                    </a:solidFill>
                    <a:latin typeface="Calibri"/>
                    <a:ea typeface="Calibri"/>
                    <a:cs typeface="Calibri"/>
                  </a:rPr>
                  <a:t>Source: Congressional Budget Office, accessed on October 31, 2013.
</a:t>
                </a:r>
                <a:r>
                  <a:rPr lang="en-US" cap="none" sz="1200" b="0" i="0" u="none" baseline="0">
                    <a:solidFill>
                      <a:srgbClr val="000000"/>
                    </a:solidFill>
                    <a:latin typeface="Calibri"/>
                    <a:ea typeface="Calibri"/>
                    <a:cs typeface="Calibri"/>
                  </a:rPr>
                  <a:t>Produced by Veronique de Rugy and Jason Fichtner, Mercatus Center at George Mason University.</a:t>
                </a:r>
              </a:p>
            </c:rich>
          </c:tx>
          <c:layout>
            <c:manualLayout>
              <c:xMode val="factor"/>
              <c:yMode val="factor"/>
              <c:x val="-0.003"/>
              <c:y val="0.019"/>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latin typeface="Calibri"/>
                <a:ea typeface="Calibri"/>
                <a:cs typeface="Calibri"/>
              </a:defRPr>
            </a:pPr>
          </a:p>
        </c:txPr>
        <c:crossAx val="15825715"/>
        <c:crosses val="autoZero"/>
        <c:auto val="1"/>
        <c:lblOffset val="100"/>
        <c:tickLblSkip val="1"/>
        <c:noMultiLvlLbl val="0"/>
      </c:catAx>
      <c:valAx>
        <c:axId val="15825715"/>
        <c:scaling>
          <c:orientation val="minMax"/>
          <c:max val="6500"/>
          <c:min val="2500"/>
        </c:scaling>
        <c:axPos val="l"/>
        <c:title>
          <c:tx>
            <c:rich>
              <a:bodyPr vert="horz" rot="-5400000" anchor="ctr"/>
              <a:lstStyle/>
              <a:p>
                <a:pPr algn="ctr">
                  <a:defRPr/>
                </a:pPr>
                <a:r>
                  <a:rPr lang="en-US" cap="none" sz="1600" b="1" i="0" u="none" baseline="0">
                    <a:solidFill>
                      <a:srgbClr val="000000"/>
                    </a:solidFill>
                    <a:latin typeface="Calibri"/>
                    <a:ea typeface="Calibri"/>
                    <a:cs typeface="Calibri"/>
                  </a:rPr>
                  <a:t>Billions of current dollars</a:t>
                </a:r>
              </a:p>
            </c:rich>
          </c:tx>
          <c:layout>
            <c:manualLayout>
              <c:xMode val="factor"/>
              <c:yMode val="factor"/>
              <c:x val="-0.0127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600" b="0" i="0" u="none" baseline="0">
                <a:solidFill>
                  <a:srgbClr val="000000"/>
                </a:solidFill>
                <a:latin typeface="Calibri"/>
                <a:ea typeface="Calibri"/>
                <a:cs typeface="Calibri"/>
              </a:defRPr>
            </a:pPr>
          </a:p>
        </c:txPr>
        <c:crossAx val="24128034"/>
        <c:crossesAt val="1"/>
        <c:crossBetween val="between"/>
        <c:dispUnits/>
      </c:valAx>
      <c:spPr>
        <a:solidFill>
          <a:srgbClr val="FFFFFF"/>
        </a:solidFill>
        <a:ln w="3175">
          <a:noFill/>
        </a:ln>
      </c:spPr>
    </c:plotArea>
    <c:legend>
      <c:legendPos val="r"/>
      <c:layout>
        <c:manualLayout>
          <c:xMode val="edge"/>
          <c:yMode val="edge"/>
          <c:x val="0.1635"/>
          <c:y val="0.17675"/>
          <c:w val="0.24925"/>
          <c:h val="0.29125"/>
        </c:manualLayout>
      </c:layout>
      <c:overlay val="0"/>
      <c:spPr>
        <a:solidFill>
          <a:srgbClr val="FFFFFF"/>
        </a:solidFill>
        <a:ln w="3175">
          <a:solidFill>
            <a:srgbClr val="808080"/>
          </a:solidFill>
        </a:ln>
      </c:spPr>
      <c:txPr>
        <a:bodyPr vert="horz" rot="0"/>
        <a:lstStyle/>
        <a:p>
          <a:pPr>
            <a:defRPr lang="en-US" cap="none" sz="16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7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8"/>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0.71875</cdr:x>
      <cdr:y>0.318</cdr:y>
    </cdr:from>
    <cdr:to>
      <cdr:x>0.96225</cdr:x>
      <cdr:y>0.437</cdr:y>
    </cdr:to>
    <cdr:sp>
      <cdr:nvSpPr>
        <cdr:cNvPr id="1" name="TextBox 1"/>
        <cdr:cNvSpPr txBox="1">
          <a:spLocks noChangeArrowheads="1"/>
        </cdr:cNvSpPr>
      </cdr:nvSpPr>
      <cdr:spPr>
        <a:xfrm>
          <a:off x="6296025" y="2028825"/>
          <a:ext cx="2133600" cy="762000"/>
        </a:xfrm>
        <a:prstGeom prst="rect">
          <a:avLst/>
        </a:prstGeom>
        <a:noFill/>
        <a:ln w="9525" cmpd="sng">
          <a:noFill/>
        </a:ln>
      </cdr:spPr>
      <cdr:txBody>
        <a:bodyPr vertOverflow="clip" wrap="square"/>
        <a:p>
          <a:pPr algn="ctr">
            <a:defRPr/>
          </a:pPr>
          <a:r>
            <a:rPr lang="en-US" cap="none" sz="1600" b="0" i="0" u="none" baseline="0">
              <a:solidFill>
                <a:srgbClr val="000000"/>
              </a:solidFill>
              <a:latin typeface="Calibri"/>
              <a:ea typeface="Calibri"/>
              <a:cs typeface="Calibri"/>
            </a:rPr>
            <a:t>Avg</a:t>
          </a:r>
          <a:r>
            <a:rPr lang="en-US" cap="none" sz="1600" b="0" i="0" u="none" baseline="0">
              <a:solidFill>
                <a:srgbClr val="000000"/>
              </a:solidFill>
              <a:latin typeface="Calibri"/>
              <a:ea typeface="Calibri"/>
              <a:cs typeface="Calibri"/>
            </a:rPr>
            <a:t> GDP growth of 6.94% </a:t>
          </a:r>
        </a:p>
      </cdr:txBody>
    </cdr:sp>
  </cdr:relSizeAnchor>
  <cdr:relSizeAnchor xmlns:cdr="http://schemas.openxmlformats.org/drawingml/2006/chartDrawing">
    <cdr:from>
      <cdr:x>0.43425</cdr:x>
      <cdr:y>0.5895</cdr:y>
    </cdr:from>
    <cdr:to>
      <cdr:x>0.712</cdr:x>
      <cdr:y>0.69625</cdr:y>
    </cdr:to>
    <cdr:sp>
      <cdr:nvSpPr>
        <cdr:cNvPr id="2" name="TextBox 1"/>
        <cdr:cNvSpPr txBox="1">
          <a:spLocks noChangeArrowheads="1"/>
        </cdr:cNvSpPr>
      </cdr:nvSpPr>
      <cdr:spPr>
        <a:xfrm>
          <a:off x="3800475" y="3752850"/>
          <a:ext cx="2438400" cy="685800"/>
        </a:xfrm>
        <a:prstGeom prst="rect">
          <a:avLst/>
        </a:prstGeom>
        <a:noFill/>
        <a:ln w="9525" cmpd="sng">
          <a:noFill/>
        </a:ln>
      </cdr:spPr>
      <cdr:txBody>
        <a:bodyPr vertOverflow="clip" wrap="square"/>
        <a:p>
          <a:pPr algn="ctr">
            <a:defRPr/>
          </a:pPr>
          <a:r>
            <a:rPr lang="en-US" cap="none" sz="1600" b="0" i="0" u="none" baseline="0">
              <a:solidFill>
                <a:srgbClr val="000000"/>
              </a:solidFill>
              <a:latin typeface="Calibri"/>
              <a:ea typeface="Calibri"/>
              <a:cs typeface="Calibri"/>
            </a:rPr>
            <a:t>Avg</a:t>
          </a:r>
          <a:r>
            <a:rPr lang="en-US" cap="none" sz="1600" b="0" i="0" u="none" baseline="0">
              <a:solidFill>
                <a:srgbClr val="000000"/>
              </a:solidFill>
              <a:latin typeface="Calibri"/>
              <a:ea typeface="Calibri"/>
              <a:cs typeface="Calibri"/>
            </a:rPr>
            <a:t> GDP growth of 4.76%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cdr:x>
      <cdr:y>0.4125</cdr:y>
    </cdr:from>
    <cdr:to>
      <cdr:x>1</cdr:x>
      <cdr:y>0.5215</cdr:y>
    </cdr:to>
    <cdr:sp>
      <cdr:nvSpPr>
        <cdr:cNvPr id="1" name="TextBox 1"/>
        <cdr:cNvSpPr txBox="1">
          <a:spLocks noChangeArrowheads="1"/>
        </cdr:cNvSpPr>
      </cdr:nvSpPr>
      <cdr:spPr>
        <a:xfrm>
          <a:off x="6143625" y="2628900"/>
          <a:ext cx="2609850" cy="695325"/>
        </a:xfrm>
        <a:prstGeom prst="rect">
          <a:avLst/>
        </a:prstGeom>
        <a:noFill/>
        <a:ln w="9525" cmpd="sng">
          <a:noFill/>
        </a:ln>
      </cdr:spPr>
      <cdr:txBody>
        <a:bodyPr vertOverflow="clip" wrap="square"/>
        <a:p>
          <a:pPr algn="ctr">
            <a:defRPr/>
          </a:pPr>
          <a:r>
            <a:rPr lang="en-US" cap="none" sz="1600" b="0" i="0" u="none" baseline="0">
              <a:solidFill>
                <a:srgbClr val="000000"/>
              </a:solidFill>
              <a:latin typeface="Calibri"/>
              <a:ea typeface="Calibri"/>
              <a:cs typeface="Calibri"/>
            </a:rPr>
            <a:t>Avg </a:t>
          </a:r>
          <a:r>
            <a:rPr lang="en-US" cap="none" sz="1600" b="0" i="0" u="none" baseline="0">
              <a:solidFill>
                <a:srgbClr val="000000"/>
              </a:solidFill>
              <a:latin typeface="Calibri"/>
              <a:ea typeface="Calibri"/>
              <a:cs typeface="Calibri"/>
            </a:rPr>
            <a:t>GDP growth of 7.31%</a:t>
          </a:r>
        </a:p>
      </cdr:txBody>
    </cdr:sp>
  </cdr:relSizeAnchor>
  <cdr:relSizeAnchor xmlns:cdr="http://schemas.openxmlformats.org/drawingml/2006/chartDrawing">
    <cdr:from>
      <cdr:x>0.4365</cdr:x>
      <cdr:y>0.67075</cdr:y>
    </cdr:from>
    <cdr:to>
      <cdr:x>0.71625</cdr:x>
      <cdr:y>0.7765</cdr:y>
    </cdr:to>
    <cdr:sp>
      <cdr:nvSpPr>
        <cdr:cNvPr id="2" name="TextBox 1"/>
        <cdr:cNvSpPr txBox="1">
          <a:spLocks noChangeArrowheads="1"/>
        </cdr:cNvSpPr>
      </cdr:nvSpPr>
      <cdr:spPr>
        <a:xfrm>
          <a:off x="3819525" y="4276725"/>
          <a:ext cx="2447925" cy="676275"/>
        </a:xfrm>
        <a:prstGeom prst="rect">
          <a:avLst/>
        </a:prstGeom>
        <a:noFill/>
        <a:ln w="9525" cmpd="sng">
          <a:noFill/>
        </a:ln>
      </cdr:spPr>
      <cdr:txBody>
        <a:bodyPr vertOverflow="clip" wrap="square"/>
        <a:p>
          <a:pPr algn="ctr">
            <a:defRPr/>
          </a:pPr>
          <a:r>
            <a:rPr lang="en-US" cap="none" sz="1600" b="0" i="0" u="none" baseline="0">
              <a:solidFill>
                <a:srgbClr val="000000"/>
              </a:solidFill>
              <a:latin typeface="Calibri"/>
              <a:ea typeface="Calibri"/>
              <a:cs typeface="Calibri"/>
            </a:rPr>
            <a:t>Avg</a:t>
          </a:r>
          <a:r>
            <a:rPr lang="en-US" cap="none" sz="1600" b="0" i="0" u="none" baseline="0">
              <a:solidFill>
                <a:srgbClr val="000000"/>
              </a:solidFill>
              <a:latin typeface="Calibri"/>
              <a:ea typeface="Calibri"/>
              <a:cs typeface="Calibri"/>
            </a:rPr>
            <a:t> GDP growth of 4.76%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DP%20Plus%20data%20corrected%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Vero"/>
      <sheetName val="10 Yr Baseline GDP"/>
      <sheetName val="Data Jason"/>
      <sheetName val="Old Charts"/>
      <sheetName val="New Charts - Vero"/>
      <sheetName val="New Charts - Jason"/>
    </sheetNames>
    <sheetDataSet>
      <sheetData sheetId="2">
        <row r="8">
          <cell r="D8">
            <v>2012</v>
          </cell>
          <cell r="E8">
            <v>2013</v>
          </cell>
          <cell r="F8">
            <v>2014</v>
          </cell>
          <cell r="G8">
            <v>2015</v>
          </cell>
          <cell r="H8">
            <v>2016</v>
          </cell>
          <cell r="I8">
            <v>2017</v>
          </cell>
          <cell r="J8">
            <v>2018</v>
          </cell>
          <cell r="K8">
            <v>2019</v>
          </cell>
          <cell r="L8">
            <v>2020</v>
          </cell>
          <cell r="M8">
            <v>2021</v>
          </cell>
          <cell r="N8">
            <v>2022</v>
          </cell>
          <cell r="O8">
            <v>2023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43058" TargetMode="External" /><Relationship Id="rId2" Type="http://schemas.openxmlformats.org/officeDocument/2006/relationships/hyperlink" Target="http://www.cbo.gov/publication/44172"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101"/>
  <sheetViews>
    <sheetView showGridLines="0" zoomScalePageLayoutView="0" workbookViewId="0" topLeftCell="A1">
      <selection activeCell="C33" sqref="C33"/>
    </sheetView>
  </sheetViews>
  <sheetFormatPr defaultColWidth="12.421875" defaultRowHeight="13.5" customHeight="1"/>
  <cols>
    <col min="1" max="2" width="2.00390625" style="1" customWidth="1"/>
    <col min="3" max="3" width="26.8515625" style="1" customWidth="1"/>
    <col min="4" max="4" width="21.28125" style="1" customWidth="1"/>
    <col min="5" max="5" width="6.421875" style="1" customWidth="1"/>
    <col min="6" max="16" width="8.7109375" style="1" bestFit="1" customWidth="1"/>
    <col min="17" max="17" width="8.57421875" style="1" bestFit="1" customWidth="1"/>
    <col min="18" max="18" width="7.28125" style="1" customWidth="1"/>
    <col min="19" max="19" width="11.00390625" style="1" customWidth="1"/>
    <col min="20" max="24" width="12.421875" style="1" customWidth="1"/>
    <col min="25" max="25" width="21.421875" style="1" customWidth="1"/>
    <col min="26" max="27" width="12.421875" style="1" customWidth="1"/>
    <col min="28" max="28" width="6.00390625" style="1" customWidth="1"/>
    <col min="29" max="30" width="12.421875" style="1" customWidth="1"/>
    <col min="31" max="31" width="6.00390625" style="1" customWidth="1"/>
    <col min="32" max="33" width="12.421875" style="1" customWidth="1"/>
    <col min="34" max="34" width="3.421875" style="1" customWidth="1"/>
    <col min="35" max="16384" width="12.421875" style="1" customWidth="1"/>
  </cols>
  <sheetData>
    <row r="1" spans="1:19" ht="13.5" customHeight="1">
      <c r="A1" s="59" t="s">
        <v>0</v>
      </c>
      <c r="B1" s="59"/>
      <c r="C1" s="59"/>
      <c r="D1" s="59"/>
      <c r="E1" s="59"/>
      <c r="F1" s="59"/>
      <c r="G1" s="59"/>
      <c r="H1" s="59"/>
      <c r="I1" s="59"/>
      <c r="J1" s="59"/>
      <c r="K1" s="59"/>
      <c r="L1" s="59"/>
      <c r="M1" s="59"/>
      <c r="N1" s="59"/>
      <c r="O1" s="59"/>
      <c r="P1" s="59"/>
      <c r="Q1" s="59"/>
      <c r="R1" s="59"/>
      <c r="S1" s="59"/>
    </row>
    <row r="2" spans="1:14" ht="13.5" customHeight="1">
      <c r="A2" s="2"/>
      <c r="B2" s="2"/>
      <c r="C2" s="2"/>
      <c r="D2" s="2"/>
      <c r="E2" s="3"/>
      <c r="M2" s="4"/>
      <c r="N2" s="4"/>
    </row>
    <row r="3" spans="1:14" ht="13.5" customHeight="1">
      <c r="A3" s="2"/>
      <c r="B3" s="2"/>
      <c r="C3" s="2"/>
      <c r="D3" s="2"/>
      <c r="E3" s="3"/>
      <c r="M3" s="4"/>
      <c r="N3" s="4"/>
    </row>
    <row r="4" spans="1:19" ht="13.5" customHeight="1">
      <c r="A4" s="60" t="s">
        <v>1</v>
      </c>
      <c r="B4" s="60"/>
      <c r="C4" s="60"/>
      <c r="D4" s="60"/>
      <c r="E4" s="60"/>
      <c r="F4" s="60"/>
      <c r="G4" s="60"/>
      <c r="H4" s="60"/>
      <c r="I4" s="60"/>
      <c r="J4" s="60"/>
      <c r="K4" s="60"/>
      <c r="L4" s="60"/>
      <c r="M4" s="60"/>
      <c r="N4" s="60"/>
      <c r="O4" s="60"/>
      <c r="P4" s="60"/>
      <c r="Q4" s="60"/>
      <c r="R4" s="60"/>
      <c r="S4" s="5"/>
    </row>
    <row r="5" spans="5:7" ht="13.5" customHeight="1">
      <c r="E5" s="5"/>
      <c r="G5" s="6"/>
    </row>
    <row r="6" spans="6:18" ht="13.5" customHeight="1">
      <c r="F6" s="7"/>
      <c r="G6" s="7"/>
      <c r="H6" s="7"/>
      <c r="I6" s="7"/>
      <c r="J6" s="7"/>
      <c r="K6" s="7"/>
      <c r="L6" s="7"/>
      <c r="M6" s="7"/>
      <c r="N6" s="7"/>
      <c r="O6" s="7"/>
      <c r="P6" s="7"/>
      <c r="Q6" s="61" t="s">
        <v>2</v>
      </c>
      <c r="R6" s="61"/>
    </row>
    <row r="7" spans="5:34" ht="13.5" customHeight="1">
      <c r="E7" s="5"/>
      <c r="Q7" s="8" t="s">
        <v>3</v>
      </c>
      <c r="R7" s="8" t="s">
        <v>3</v>
      </c>
      <c r="AB7" s="9"/>
      <c r="AC7" s="9"/>
      <c r="AD7" s="9"/>
      <c r="AE7" s="9"/>
      <c r="AF7" s="9"/>
      <c r="AG7" s="9"/>
      <c r="AH7" s="9"/>
    </row>
    <row r="8" spans="1:34" ht="13.5" customHeight="1">
      <c r="A8" s="10"/>
      <c r="B8" s="10"/>
      <c r="C8" s="10"/>
      <c r="D8" s="10"/>
      <c r="E8" s="11">
        <v>2012</v>
      </c>
      <c r="F8" s="12">
        <v>2013</v>
      </c>
      <c r="G8" s="12">
        <v>2014</v>
      </c>
      <c r="H8" s="12">
        <v>2015</v>
      </c>
      <c r="I8" s="12">
        <v>2016</v>
      </c>
      <c r="J8" s="12">
        <v>2017</v>
      </c>
      <c r="K8" s="12">
        <v>2018</v>
      </c>
      <c r="L8" s="12">
        <v>2019</v>
      </c>
      <c r="M8" s="12">
        <v>2020</v>
      </c>
      <c r="N8" s="12">
        <v>2021</v>
      </c>
      <c r="O8" s="12">
        <v>2022</v>
      </c>
      <c r="P8" s="12">
        <v>2023</v>
      </c>
      <c r="Q8" s="13">
        <v>2018</v>
      </c>
      <c r="R8" s="14">
        <v>2023</v>
      </c>
      <c r="Z8" s="8"/>
      <c r="AB8" s="8"/>
      <c r="AC8" s="8"/>
      <c r="AD8" s="8"/>
      <c r="AE8" s="8"/>
      <c r="AF8" s="8"/>
      <c r="AG8" s="8"/>
      <c r="AH8" s="8"/>
    </row>
    <row r="9" spans="26:34" ht="3" customHeight="1">
      <c r="Z9" s="15"/>
      <c r="AB9" s="15"/>
      <c r="AC9" s="15"/>
      <c r="AE9" s="15"/>
      <c r="AF9" s="15"/>
      <c r="AH9" s="15"/>
    </row>
    <row r="10" spans="1:34" ht="13.5" customHeight="1">
      <c r="A10" s="16"/>
      <c r="B10" s="16"/>
      <c r="C10" s="16"/>
      <c r="D10" s="16"/>
      <c r="E10" s="17"/>
      <c r="F10" s="62" t="s">
        <v>4</v>
      </c>
      <c r="G10" s="62"/>
      <c r="H10" s="62"/>
      <c r="I10" s="62"/>
      <c r="J10" s="62"/>
      <c r="K10" s="62"/>
      <c r="L10" s="62"/>
      <c r="M10" s="62"/>
      <c r="N10" s="62"/>
      <c r="O10" s="62"/>
      <c r="P10" s="62"/>
      <c r="Q10" s="62"/>
      <c r="R10" s="62"/>
      <c r="Z10" s="15"/>
      <c r="AB10" s="15"/>
      <c r="AC10" s="15"/>
      <c r="AE10" s="15"/>
      <c r="AF10" s="15"/>
      <c r="AH10" s="15"/>
    </row>
    <row r="11" spans="1:34" ht="3" customHeight="1">
      <c r="A11" s="16"/>
      <c r="B11" s="16"/>
      <c r="C11" s="16"/>
      <c r="D11" s="16"/>
      <c r="E11" s="17"/>
      <c r="F11" s="17"/>
      <c r="G11" s="17"/>
      <c r="H11" s="17"/>
      <c r="I11" s="17"/>
      <c r="J11" s="17"/>
      <c r="K11" s="17"/>
      <c r="L11" s="17"/>
      <c r="M11" s="17"/>
      <c r="N11" s="17"/>
      <c r="O11" s="17"/>
      <c r="P11" s="17"/>
      <c r="Q11" s="17"/>
      <c r="R11" s="17"/>
      <c r="Z11" s="15"/>
      <c r="AB11" s="15"/>
      <c r="AC11" s="15"/>
      <c r="AE11" s="15"/>
      <c r="AF11" s="15"/>
      <c r="AH11" s="15"/>
    </row>
    <row r="12" spans="6:34" ht="13.5" customHeight="1">
      <c r="F12" s="57" t="s">
        <v>5</v>
      </c>
      <c r="G12" s="58"/>
      <c r="H12" s="58"/>
      <c r="I12" s="58"/>
      <c r="J12" s="58"/>
      <c r="K12" s="58"/>
      <c r="L12" s="58"/>
      <c r="M12" s="58"/>
      <c r="N12" s="58"/>
      <c r="O12" s="58"/>
      <c r="P12" s="58"/>
      <c r="Q12" s="58"/>
      <c r="R12" s="58"/>
      <c r="Z12" s="15"/>
      <c r="AB12" s="15"/>
      <c r="AC12" s="15"/>
      <c r="AE12" s="15"/>
      <c r="AF12" s="15"/>
      <c r="AH12" s="15"/>
    </row>
    <row r="13" spans="6:34" ht="3" customHeight="1">
      <c r="F13" s="19"/>
      <c r="G13" s="18"/>
      <c r="H13" s="18"/>
      <c r="I13" s="18"/>
      <c r="J13" s="18"/>
      <c r="K13" s="18"/>
      <c r="L13" s="18"/>
      <c r="M13" s="18"/>
      <c r="N13" s="18"/>
      <c r="O13" s="18"/>
      <c r="P13" s="18"/>
      <c r="Q13" s="18"/>
      <c r="R13" s="18"/>
      <c r="Z13" s="15"/>
      <c r="AB13" s="15"/>
      <c r="AC13" s="15"/>
      <c r="AE13" s="15"/>
      <c r="AF13" s="15"/>
      <c r="AH13" s="15"/>
    </row>
    <row r="14" spans="1:18" ht="13.5" customHeight="1">
      <c r="A14" s="1" t="s">
        <v>6</v>
      </c>
      <c r="F14" s="15">
        <v>2813.4048351610845</v>
      </c>
      <c r="G14" s="15">
        <v>3041.82215240345</v>
      </c>
      <c r="H14" s="15">
        <v>3398.553116598128</v>
      </c>
      <c r="I14" s="15">
        <v>3606.222927608916</v>
      </c>
      <c r="J14" s="15">
        <v>3778.798733341209</v>
      </c>
      <c r="K14" s="15">
        <v>3943.4970951153823</v>
      </c>
      <c r="L14" s="15">
        <v>4103.108712093922</v>
      </c>
      <c r="M14" s="15">
        <v>4279.564247072803</v>
      </c>
      <c r="N14" s="15">
        <v>4493.5971943620225</v>
      </c>
      <c r="O14" s="15">
        <v>4731.851133612198</v>
      </c>
      <c r="P14" s="15">
        <v>4959.348936416438</v>
      </c>
      <c r="Q14" s="15">
        <v>17768.894025067086</v>
      </c>
      <c r="R14" s="15">
        <v>40336.364248624464</v>
      </c>
    </row>
    <row r="15" spans="1:18" ht="13.5" customHeight="1">
      <c r="A15" s="1" t="s">
        <v>7</v>
      </c>
      <c r="E15" s="20">
        <v>3562.5509999999995</v>
      </c>
      <c r="F15" s="15">
        <v>3455.244</v>
      </c>
      <c r="G15" s="15">
        <v>3601.925</v>
      </c>
      <c r="H15" s="15">
        <v>3776.631</v>
      </c>
      <c r="I15" s="15">
        <v>4037.955</v>
      </c>
      <c r="J15" s="15">
        <v>4260.976</v>
      </c>
      <c r="K15" s="15">
        <v>4485.042</v>
      </c>
      <c r="L15" s="15">
        <v>4751.582</v>
      </c>
      <c r="M15" s="15">
        <v>5012.355</v>
      </c>
      <c r="N15" s="15">
        <v>5275.107</v>
      </c>
      <c r="O15" s="15">
        <v>5620.49</v>
      </c>
      <c r="P15" s="15">
        <v>5854.591</v>
      </c>
      <c r="Q15" s="15">
        <v>20162.529000000002</v>
      </c>
      <c r="R15" s="15">
        <v>46676.654</v>
      </c>
    </row>
    <row r="16" spans="5:18" s="21" customFormat="1" ht="3" customHeight="1">
      <c r="E16" s="22"/>
      <c r="F16" s="23" t="s">
        <v>8</v>
      </c>
      <c r="G16" s="23" t="s">
        <v>8</v>
      </c>
      <c r="H16" s="23" t="s">
        <v>8</v>
      </c>
      <c r="I16" s="23" t="s">
        <v>8</v>
      </c>
      <c r="J16" s="23" t="s">
        <v>8</v>
      </c>
      <c r="K16" s="23" t="s">
        <v>8</v>
      </c>
      <c r="L16" s="23" t="s">
        <v>8</v>
      </c>
      <c r="M16" s="23" t="s">
        <v>8</v>
      </c>
      <c r="N16" s="23" t="s">
        <v>8</v>
      </c>
      <c r="O16" s="23" t="s">
        <v>8</v>
      </c>
      <c r="P16" s="23" t="s">
        <v>8</v>
      </c>
      <c r="Q16" s="23" t="s">
        <v>9</v>
      </c>
      <c r="R16" s="23" t="s">
        <v>9</v>
      </c>
    </row>
    <row r="17" spans="2:18" ht="13.5" customHeight="1">
      <c r="B17" s="63" t="s">
        <v>10</v>
      </c>
      <c r="C17" s="63"/>
      <c r="D17" s="63"/>
      <c r="E17" s="63"/>
      <c r="F17" s="24">
        <v>-641.8391648389156</v>
      </c>
      <c r="G17" s="24">
        <v>-560.10284759655</v>
      </c>
      <c r="H17" s="24">
        <v>-378.077883401872</v>
      </c>
      <c r="I17" s="24">
        <v>-431.7320723910839</v>
      </c>
      <c r="J17" s="24">
        <v>-482.1772666587908</v>
      </c>
      <c r="K17" s="24">
        <v>-541.5449048846181</v>
      </c>
      <c r="L17" s="24">
        <v>-648.4732879060784</v>
      </c>
      <c r="M17" s="24">
        <v>-732.790752927197</v>
      </c>
      <c r="N17" s="24">
        <v>-781.5098056379775</v>
      </c>
      <c r="O17" s="24">
        <v>-888.6388663878015</v>
      </c>
      <c r="P17" s="24">
        <v>-895.2420635835624</v>
      </c>
      <c r="Q17" s="24">
        <v>-2393.6349749329165</v>
      </c>
      <c r="R17" s="24">
        <v>-6340.289751375538</v>
      </c>
    </row>
    <row r="18" spans="1:18" ht="13.5" customHeight="1">
      <c r="A18" s="1" t="s">
        <v>11</v>
      </c>
      <c r="F18" s="24">
        <f aca="true" t="shared" si="0" ref="F18:P18">(F15-F24)+1</f>
        <v>463.20329896975</v>
      </c>
      <c r="G18" s="24">
        <f t="shared" si="0"/>
        <v>402.1807430014055</v>
      </c>
      <c r="H18" s="24">
        <f t="shared" si="0"/>
        <v>354.7694949148595</v>
      </c>
      <c r="I18" s="24">
        <f t="shared" si="0"/>
        <v>378.56230933872394</v>
      </c>
      <c r="J18" s="24">
        <f t="shared" si="0"/>
        <v>347.56852837393944</v>
      </c>
      <c r="K18" s="24">
        <f t="shared" si="0"/>
        <v>299.9922646767145</v>
      </c>
      <c r="L18" s="24">
        <f t="shared" si="0"/>
        <v>276.03925026908746</v>
      </c>
      <c r="M18" s="24">
        <f t="shared" si="0"/>
        <v>226.1603278801358</v>
      </c>
      <c r="N18" s="24">
        <f t="shared" si="0"/>
        <v>156.7025600110428</v>
      </c>
      <c r="O18" s="24">
        <f t="shared" si="0"/>
        <v>146.82192919578938</v>
      </c>
      <c r="P18" s="24">
        <f t="shared" si="0"/>
        <v>1.0056010882963164</v>
      </c>
      <c r="Q18" s="24">
        <f>(Q15-Q14)+1</f>
        <v>2394.6349749329165</v>
      </c>
      <c r="R18" s="24">
        <f>(R15-R14)+1</f>
        <v>6341.289751375538</v>
      </c>
    </row>
    <row r="19" spans="6:18" ht="13.5" customHeight="1">
      <c r="F19" s="24"/>
      <c r="G19" s="24"/>
      <c r="H19" s="24"/>
      <c r="I19" s="24"/>
      <c r="J19" s="24"/>
      <c r="K19" s="24"/>
      <c r="L19" s="24"/>
      <c r="M19" s="24"/>
      <c r="N19" s="24"/>
      <c r="O19" s="24"/>
      <c r="P19" s="24"/>
      <c r="Q19" s="24"/>
      <c r="R19" s="24"/>
    </row>
    <row r="20" spans="6:18" ht="13.5" customHeight="1">
      <c r="F20" s="24"/>
      <c r="G20" s="24"/>
      <c r="H20" s="24"/>
      <c r="I20" s="24"/>
      <c r="J20" s="24"/>
      <c r="K20" s="24"/>
      <c r="L20" s="24"/>
      <c r="M20" s="24"/>
      <c r="N20" s="24"/>
      <c r="O20" s="24"/>
      <c r="P20" s="24"/>
      <c r="Q20" s="25" t="s">
        <v>12</v>
      </c>
      <c r="R20" s="26"/>
    </row>
    <row r="21" spans="1:18" ht="12.75">
      <c r="A21" s="1" t="s">
        <v>13</v>
      </c>
      <c r="E21" s="27">
        <v>15548.975</v>
      </c>
      <c r="F21" s="28">
        <v>16033.9</v>
      </c>
      <c r="G21" s="28">
        <v>16646.44</v>
      </c>
      <c r="H21" s="28">
        <v>17632.285</v>
      </c>
      <c r="I21" s="28">
        <v>18791.505</v>
      </c>
      <c r="J21" s="28">
        <v>19958.9675</v>
      </c>
      <c r="K21" s="28">
        <v>20942.8675</v>
      </c>
      <c r="L21" s="28">
        <v>21889.9775</v>
      </c>
      <c r="M21" s="28">
        <v>22854.215</v>
      </c>
      <c r="N21" s="28">
        <v>23841.7575</v>
      </c>
      <c r="O21" s="28">
        <v>24858.45</v>
      </c>
      <c r="P21" s="28">
        <v>25909.6975</v>
      </c>
      <c r="Q21" s="29"/>
      <c r="R21" s="24"/>
    </row>
    <row r="22" spans="1:18" ht="13.5" customHeight="1">
      <c r="A22" s="1" t="s">
        <v>14</v>
      </c>
      <c r="E22" s="27"/>
      <c r="F22" s="30">
        <f>((F21-E21)/E21)*100</f>
        <v>3.1186943190789056</v>
      </c>
      <c r="G22" s="30">
        <f aca="true" t="shared" si="1" ref="G22:O22">((G21-F21)/F21)*100</f>
        <v>3.8202807800971637</v>
      </c>
      <c r="H22" s="30">
        <f t="shared" si="1"/>
        <v>5.922257251400307</v>
      </c>
      <c r="I22" s="30">
        <f t="shared" si="1"/>
        <v>6.574417325944999</v>
      </c>
      <c r="J22" s="30">
        <f t="shared" si="1"/>
        <v>6.212714202507983</v>
      </c>
      <c r="K22" s="30">
        <f t="shared" si="1"/>
        <v>4.929613718745729</v>
      </c>
      <c r="L22" s="30">
        <f t="shared" si="1"/>
        <v>4.522351105931413</v>
      </c>
      <c r="M22" s="30">
        <f t="shared" si="1"/>
        <v>4.4049268666447885</v>
      </c>
      <c r="N22" s="30">
        <f t="shared" si="1"/>
        <v>4.321051937246585</v>
      </c>
      <c r="O22" s="30">
        <f t="shared" si="1"/>
        <v>4.264335378799156</v>
      </c>
      <c r="P22" s="30">
        <f>((P21-O21)/O21)*100</f>
        <v>4.228934225585254</v>
      </c>
      <c r="Q22" s="31">
        <f>AVERAGE(F22:P22)</f>
        <v>4.756325191998389</v>
      </c>
      <c r="R22" s="24"/>
    </row>
    <row r="23" spans="1:18" ht="13.5" customHeight="1">
      <c r="A23" s="1" t="s">
        <v>15</v>
      </c>
      <c r="E23" s="27">
        <f>0.18*E21</f>
        <v>2798.8155</v>
      </c>
      <c r="F23" s="28">
        <f aca="true" t="shared" si="2" ref="F23:P23">F21*0.18</f>
        <v>2886.102</v>
      </c>
      <c r="G23" s="28">
        <f t="shared" si="2"/>
        <v>2996.3592</v>
      </c>
      <c r="H23" s="28">
        <f t="shared" si="2"/>
        <v>3173.8113</v>
      </c>
      <c r="I23" s="28">
        <f t="shared" si="2"/>
        <v>3382.4709000000003</v>
      </c>
      <c r="J23" s="28">
        <f t="shared" si="2"/>
        <v>3592.61415</v>
      </c>
      <c r="K23" s="28">
        <f t="shared" si="2"/>
        <v>3769.7161499999997</v>
      </c>
      <c r="L23" s="28">
        <f t="shared" si="2"/>
        <v>3940.19595</v>
      </c>
      <c r="M23" s="28">
        <f t="shared" si="2"/>
        <v>4113.7587</v>
      </c>
      <c r="N23" s="28">
        <f t="shared" si="2"/>
        <v>4291.51635</v>
      </c>
      <c r="O23" s="28">
        <f t="shared" si="2"/>
        <v>4474.521</v>
      </c>
      <c r="P23" s="28">
        <f t="shared" si="2"/>
        <v>4663.74555</v>
      </c>
      <c r="Q23" s="31"/>
      <c r="R23" s="24"/>
    </row>
    <row r="24" spans="1:18" ht="13.5" customHeight="1">
      <c r="A24" s="1" t="s">
        <v>16</v>
      </c>
      <c r="E24" s="27">
        <f>0.18*E21</f>
        <v>2798.8155</v>
      </c>
      <c r="F24" s="28">
        <f>E24*F25</f>
        <v>2993.04070103025</v>
      </c>
      <c r="G24" s="28">
        <f>F24*G25</f>
        <v>3200.7442569985947</v>
      </c>
      <c r="H24" s="28">
        <f aca="true" t="shared" si="3" ref="H24:O24">G24*H25</f>
        <v>3422.8615050851404</v>
      </c>
      <c r="I24" s="28">
        <f t="shared" si="3"/>
        <v>3660.392690661276</v>
      </c>
      <c r="J24" s="28">
        <f t="shared" si="3"/>
        <v>3914.40747162606</v>
      </c>
      <c r="K24" s="28">
        <f t="shared" si="3"/>
        <v>4186.049735323286</v>
      </c>
      <c r="L24" s="28">
        <f t="shared" si="3"/>
        <v>4476.542749730913</v>
      </c>
      <c r="M24" s="28">
        <f t="shared" si="3"/>
        <v>4787.194672119864</v>
      </c>
      <c r="N24" s="28">
        <f t="shared" si="3"/>
        <v>5119.404439988957</v>
      </c>
      <c r="O24" s="30">
        <f t="shared" si="3"/>
        <v>5474.66807080421</v>
      </c>
      <c r="P24" s="30">
        <f>O24*P25</f>
        <v>5854.585398911704</v>
      </c>
      <c r="Q24" s="29"/>
      <c r="R24" s="32"/>
    </row>
    <row r="25" spans="1:17" ht="13.5" customHeight="1">
      <c r="A25" s="1" t="s">
        <v>42</v>
      </c>
      <c r="F25" s="30">
        <v>1.0693955</v>
      </c>
      <c r="G25" s="30">
        <f>F25</f>
        <v>1.0693955</v>
      </c>
      <c r="H25" s="30">
        <f>F25</f>
        <v>1.0693955</v>
      </c>
      <c r="I25" s="30">
        <f>F25</f>
        <v>1.0693955</v>
      </c>
      <c r="J25" s="30">
        <f>F25</f>
        <v>1.0693955</v>
      </c>
      <c r="K25" s="30">
        <f>F25</f>
        <v>1.0693955</v>
      </c>
      <c r="L25" s="30">
        <f>F25</f>
        <v>1.0693955</v>
      </c>
      <c r="M25" s="30">
        <f>F25</f>
        <v>1.0693955</v>
      </c>
      <c r="N25" s="30">
        <f>F25</f>
        <v>1.0693955</v>
      </c>
      <c r="O25" s="30">
        <f>F25</f>
        <v>1.0693955</v>
      </c>
      <c r="P25" s="30">
        <f>F25</f>
        <v>1.0693955</v>
      </c>
      <c r="Q25" s="33">
        <f>F25-1</f>
        <v>0.06939549999999994</v>
      </c>
    </row>
    <row r="26" spans="5:18" s="34" customFormat="1" ht="13.5" customHeight="1">
      <c r="E26" s="27"/>
      <c r="F26" s="35"/>
      <c r="G26" s="35"/>
      <c r="H26" s="35"/>
      <c r="I26" s="35"/>
      <c r="J26" s="35"/>
      <c r="K26" s="35"/>
      <c r="L26" s="35"/>
      <c r="M26" s="35"/>
      <c r="N26" s="35"/>
      <c r="O26" s="35"/>
      <c r="P26" s="35"/>
      <c r="Q26" s="36"/>
      <c r="R26" s="36"/>
    </row>
    <row r="27" spans="6:18" ht="7.5" customHeight="1">
      <c r="F27" s="37"/>
      <c r="G27" s="37"/>
      <c r="H27" s="38"/>
      <c r="I27" s="38"/>
      <c r="J27" s="38"/>
      <c r="K27" s="38"/>
      <c r="L27" s="38"/>
      <c r="M27" s="38"/>
      <c r="N27" s="38"/>
      <c r="O27" s="38"/>
      <c r="P27" s="38"/>
      <c r="Q27" s="39"/>
      <c r="R27" s="39"/>
    </row>
    <row r="28" spans="1:18" ht="13.5" customHeight="1">
      <c r="A28" s="1" t="s">
        <v>17</v>
      </c>
      <c r="F28" s="37"/>
      <c r="G28" s="37"/>
      <c r="H28" s="38"/>
      <c r="I28" s="38"/>
      <c r="J28" s="38"/>
      <c r="K28" s="38"/>
      <c r="L28" s="38"/>
      <c r="M28" s="38"/>
      <c r="N28" s="38"/>
      <c r="O28" s="38"/>
      <c r="P28" s="38"/>
      <c r="Q28" s="39"/>
      <c r="R28" s="39"/>
    </row>
    <row r="29" spans="1:18" ht="13.5" customHeight="1">
      <c r="A29" s="1" t="s">
        <v>18</v>
      </c>
      <c r="F29" s="15">
        <v>12036.008164838915</v>
      </c>
      <c r="G29" s="15">
        <v>12684.859012435465</v>
      </c>
      <c r="H29" s="15">
        <v>13156.021953807805</v>
      </c>
      <c r="I29" s="15">
        <v>13666.213828512258</v>
      </c>
      <c r="J29" s="15">
        <v>14222.65009517105</v>
      </c>
      <c r="K29" s="15">
        <v>14827.172200055667</v>
      </c>
      <c r="L29" s="15">
        <v>15536.939487961747</v>
      </c>
      <c r="M29" s="15">
        <v>16329.614240888945</v>
      </c>
      <c r="N29" s="15">
        <v>17167.929046526922</v>
      </c>
      <c r="O29" s="15">
        <v>18118.292912914723</v>
      </c>
      <c r="P29" s="15">
        <v>19069.929976498286</v>
      </c>
      <c r="Q29" s="23" t="s">
        <v>19</v>
      </c>
      <c r="R29" s="23" t="s">
        <v>19</v>
      </c>
    </row>
    <row r="30" spans="6:18" ht="13.5" customHeight="1">
      <c r="F30" s="15"/>
      <c r="G30" s="15"/>
      <c r="H30" s="15"/>
      <c r="I30" s="15"/>
      <c r="J30" s="15"/>
      <c r="K30" s="15"/>
      <c r="L30" s="15"/>
      <c r="M30" s="15"/>
      <c r="N30" s="15"/>
      <c r="O30" s="15"/>
      <c r="P30" s="15"/>
      <c r="Q30" s="23"/>
      <c r="R30" s="23"/>
    </row>
    <row r="31" spans="6:18" ht="13.5" customHeight="1">
      <c r="F31" s="40"/>
      <c r="G31" s="40"/>
      <c r="H31" s="40"/>
      <c r="I31" s="40"/>
      <c r="J31" s="40"/>
      <c r="K31" s="40"/>
      <c r="L31" s="40"/>
      <c r="M31" s="40"/>
      <c r="N31" s="40"/>
      <c r="O31" s="40"/>
      <c r="P31" s="40"/>
      <c r="Q31" s="40"/>
      <c r="R31" s="23"/>
    </row>
    <row r="32" spans="6:18" ht="7.5" customHeight="1">
      <c r="F32" s="41"/>
      <c r="G32" s="41"/>
      <c r="H32" s="41"/>
      <c r="I32" s="41"/>
      <c r="J32" s="41"/>
      <c r="K32" s="41"/>
      <c r="L32" s="41"/>
      <c r="M32" s="41"/>
      <c r="N32" s="41"/>
      <c r="O32" s="41"/>
      <c r="P32" s="41"/>
      <c r="Q32" s="41"/>
      <c r="R32" s="41"/>
    </row>
    <row r="33" spans="6:18" ht="13.5" customHeight="1">
      <c r="F33" s="57" t="s">
        <v>20</v>
      </c>
      <c r="G33" s="58"/>
      <c r="H33" s="58"/>
      <c r="I33" s="58"/>
      <c r="J33" s="58"/>
      <c r="K33" s="58"/>
      <c r="L33" s="58"/>
      <c r="M33" s="58"/>
      <c r="N33" s="58"/>
      <c r="O33" s="58"/>
      <c r="P33" s="58"/>
      <c r="Q33" s="58"/>
      <c r="R33" s="58"/>
    </row>
    <row r="34" spans="6:18" ht="3" customHeight="1">
      <c r="F34" s="19"/>
      <c r="G34" s="18"/>
      <c r="H34" s="18"/>
      <c r="I34" s="18"/>
      <c r="J34" s="18"/>
      <c r="K34" s="18"/>
      <c r="L34" s="18"/>
      <c r="M34" s="18"/>
      <c r="N34" s="18"/>
      <c r="O34" s="18"/>
      <c r="P34" s="18"/>
      <c r="Q34" s="18"/>
      <c r="R34" s="18"/>
    </row>
    <row r="35" spans="1:18" ht="13.5" customHeight="1">
      <c r="A35" s="1" t="s">
        <v>6</v>
      </c>
      <c r="F35" s="15">
        <v>2813.3402933600023</v>
      </c>
      <c r="G35" s="15">
        <v>2987.658270770803</v>
      </c>
      <c r="H35" s="15">
        <v>3304.65606343059</v>
      </c>
      <c r="I35" s="15">
        <v>3519.3054357948313</v>
      </c>
      <c r="J35" s="15">
        <v>3695.633053088507</v>
      </c>
      <c r="K35" s="15">
        <v>3861.919792070194</v>
      </c>
      <c r="L35" s="15">
        <v>4022.1001762062065</v>
      </c>
      <c r="M35" s="15">
        <v>4198.46701085198</v>
      </c>
      <c r="N35" s="15">
        <v>4409.288391919604</v>
      </c>
      <c r="O35" s="15">
        <v>4642.810447281186</v>
      </c>
      <c r="P35" s="15">
        <v>4863.561953645508</v>
      </c>
      <c r="Q35" s="15">
        <v>17369.172615154926</v>
      </c>
      <c r="R35" s="15">
        <v>39505.40059505941</v>
      </c>
    </row>
    <row r="36" spans="1:18" ht="13.5" customHeight="1">
      <c r="A36" s="1" t="s">
        <v>7</v>
      </c>
      <c r="E36" s="20">
        <v>3562.5509999999995</v>
      </c>
      <c r="F36" s="15">
        <v>3455.2441290836023</v>
      </c>
      <c r="G36" s="15">
        <v>3670.5776528911433</v>
      </c>
      <c r="H36" s="15">
        <v>3881.26229885205</v>
      </c>
      <c r="I36" s="15">
        <v>4156.477763516732</v>
      </c>
      <c r="J36" s="15">
        <v>4392.881699850862</v>
      </c>
      <c r="K36" s="15">
        <v>4632.066871027939</v>
      </c>
      <c r="L36" s="15">
        <v>4933.6867303663585</v>
      </c>
      <c r="M36" s="15">
        <v>5208.5480184554335</v>
      </c>
      <c r="N36" s="15">
        <v>5485.36120772098</v>
      </c>
      <c r="O36" s="15">
        <v>5836.1360163149675</v>
      </c>
      <c r="P36" s="15">
        <v>6082.153521587353</v>
      </c>
      <c r="Q36" s="15">
        <v>20733.266286138725</v>
      </c>
      <c r="R36" s="15">
        <v>48279.151780583816</v>
      </c>
    </row>
    <row r="37" spans="5:18" s="8" customFormat="1" ht="3" customHeight="1">
      <c r="E37" s="42"/>
      <c r="F37" s="23" t="s">
        <v>8</v>
      </c>
      <c r="G37" s="23" t="s">
        <v>9</v>
      </c>
      <c r="H37" s="23" t="s">
        <v>21</v>
      </c>
      <c r="I37" s="23" t="s">
        <v>21</v>
      </c>
      <c r="J37" s="23" t="s">
        <v>21</v>
      </c>
      <c r="K37" s="23" t="s">
        <v>21</v>
      </c>
      <c r="L37" s="23" t="s">
        <v>21</v>
      </c>
      <c r="M37" s="23" t="s">
        <v>9</v>
      </c>
      <c r="N37" s="23" t="s">
        <v>9</v>
      </c>
      <c r="O37" s="23" t="s">
        <v>9</v>
      </c>
      <c r="P37" s="23" t="s">
        <v>9</v>
      </c>
      <c r="Q37" s="23" t="s">
        <v>9</v>
      </c>
      <c r="R37" s="23" t="s">
        <v>9</v>
      </c>
    </row>
    <row r="38" spans="2:18" ht="13.5" customHeight="1">
      <c r="B38" s="63" t="s">
        <v>10</v>
      </c>
      <c r="C38" s="63"/>
      <c r="D38" s="63"/>
      <c r="E38" s="63"/>
      <c r="F38" s="24">
        <v>-641.9038357236</v>
      </c>
      <c r="G38" s="24">
        <v>-682.9193821203403</v>
      </c>
      <c r="H38" s="24">
        <v>-576.60623542146</v>
      </c>
      <c r="I38" s="24">
        <v>-637.1723277219007</v>
      </c>
      <c r="J38" s="24">
        <v>-697.2486467623548</v>
      </c>
      <c r="K38" s="24">
        <v>-770.1470789577447</v>
      </c>
      <c r="L38" s="24">
        <v>-911.586554160152</v>
      </c>
      <c r="M38" s="24">
        <v>-1010.0810076034531</v>
      </c>
      <c r="N38" s="24">
        <v>-1076.0728158013762</v>
      </c>
      <c r="O38" s="24">
        <v>-1193.325569033782</v>
      </c>
      <c r="P38" s="24">
        <v>-1218.591567941845</v>
      </c>
      <c r="Q38" s="24">
        <v>-3364.093670983799</v>
      </c>
      <c r="R38" s="24">
        <v>-8773.751185524408</v>
      </c>
    </row>
    <row r="39" spans="1:18" ht="13.5" customHeight="1">
      <c r="A39" s="1" t="s">
        <v>11</v>
      </c>
      <c r="F39" s="24">
        <f aca="true" t="shared" si="4" ref="F39:P39">(F36-F43)+1</f>
        <v>570.1421290836024</v>
      </c>
      <c r="G39" s="24">
        <f t="shared" si="4"/>
        <v>675.2184528911434</v>
      </c>
      <c r="H39" s="24">
        <f t="shared" si="4"/>
        <v>708.4509988520504</v>
      </c>
      <c r="I39" s="24">
        <f t="shared" si="4"/>
        <v>775.0068635167318</v>
      </c>
      <c r="J39" s="24">
        <f t="shared" si="4"/>
        <v>801.267549850862</v>
      </c>
      <c r="K39" s="24">
        <f t="shared" si="4"/>
        <v>863.350721027939</v>
      </c>
      <c r="L39" s="24">
        <f t="shared" si="4"/>
        <v>994.4907803663586</v>
      </c>
      <c r="M39" s="24">
        <f t="shared" si="4"/>
        <v>1095.7893184554332</v>
      </c>
      <c r="N39" s="24">
        <f t="shared" si="4"/>
        <v>1194.8448577209801</v>
      </c>
      <c r="O39" s="24">
        <f t="shared" si="4"/>
        <v>1362.6150163149678</v>
      </c>
      <c r="P39" s="24">
        <f t="shared" si="4"/>
        <v>1419.4079715873531</v>
      </c>
      <c r="Q39" s="24">
        <f>(Q36-Q35)+1</f>
        <v>3365.093670983799</v>
      </c>
      <c r="R39" s="24">
        <f>(R36-R35)+1</f>
        <v>8774.751185524408</v>
      </c>
    </row>
    <row r="40" spans="6:18" ht="13.5" customHeight="1">
      <c r="F40" s="24"/>
      <c r="G40" s="24"/>
      <c r="H40" s="24"/>
      <c r="I40" s="24"/>
      <c r="J40" s="24"/>
      <c r="K40" s="24"/>
      <c r="L40" s="24"/>
      <c r="M40" s="24"/>
      <c r="N40" s="24"/>
      <c r="O40" s="24"/>
      <c r="P40" s="24"/>
      <c r="Q40" s="25" t="s">
        <v>12</v>
      </c>
      <c r="R40" s="24"/>
    </row>
    <row r="41" spans="1:18" ht="13.5" customHeight="1">
      <c r="A41" s="1" t="s">
        <v>13</v>
      </c>
      <c r="E41" s="27">
        <v>15548.975</v>
      </c>
      <c r="F41" s="28">
        <v>16033.9</v>
      </c>
      <c r="G41" s="28">
        <v>16646.44</v>
      </c>
      <c r="H41" s="28">
        <v>17632.285</v>
      </c>
      <c r="I41" s="28">
        <v>18791.505</v>
      </c>
      <c r="J41" s="28">
        <v>19958.9675</v>
      </c>
      <c r="K41" s="28">
        <v>20942.8675</v>
      </c>
      <c r="L41" s="28">
        <v>21889.9775</v>
      </c>
      <c r="M41" s="28">
        <v>22854.215</v>
      </c>
      <c r="N41" s="28">
        <v>23841.7575</v>
      </c>
      <c r="O41" s="28">
        <v>24858.45</v>
      </c>
      <c r="P41" s="28">
        <v>25909.6975</v>
      </c>
      <c r="Q41" s="29"/>
      <c r="R41" s="24"/>
    </row>
    <row r="42" spans="1:18" ht="13.5" customHeight="1">
      <c r="A42" s="1" t="s">
        <v>14</v>
      </c>
      <c r="E42" s="27"/>
      <c r="F42" s="30">
        <f>((F41-E41)/E41)*100</f>
        <v>3.1186943190789056</v>
      </c>
      <c r="G42" s="30">
        <f aca="true" t="shared" si="5" ref="G42:O42">((G41-F41)/F41)*100</f>
        <v>3.8202807800971637</v>
      </c>
      <c r="H42" s="30">
        <f t="shared" si="5"/>
        <v>5.922257251400307</v>
      </c>
      <c r="I42" s="30">
        <f t="shared" si="5"/>
        <v>6.574417325944999</v>
      </c>
      <c r="J42" s="30">
        <f t="shared" si="5"/>
        <v>6.212714202507983</v>
      </c>
      <c r="K42" s="30">
        <f t="shared" si="5"/>
        <v>4.929613718745729</v>
      </c>
      <c r="L42" s="30">
        <f t="shared" si="5"/>
        <v>4.522351105931413</v>
      </c>
      <c r="M42" s="30">
        <f t="shared" si="5"/>
        <v>4.4049268666447885</v>
      </c>
      <c r="N42" s="30">
        <f t="shared" si="5"/>
        <v>4.321051937246585</v>
      </c>
      <c r="O42" s="30">
        <f t="shared" si="5"/>
        <v>4.264335378799156</v>
      </c>
      <c r="P42" s="30">
        <f>((P41-O41)/O41)*100</f>
        <v>4.228934225585254</v>
      </c>
      <c r="Q42" s="31">
        <f>AVERAGE(F42:P42)</f>
        <v>4.756325191998389</v>
      </c>
      <c r="R42" s="24"/>
    </row>
    <row r="43" spans="1:18" ht="13.5" customHeight="1">
      <c r="A43" s="1" t="s">
        <v>15</v>
      </c>
      <c r="E43" s="27">
        <f aca="true" t="shared" si="6" ref="E43:P43">E41*0.18</f>
        <v>2798.8155</v>
      </c>
      <c r="F43" s="30">
        <f t="shared" si="6"/>
        <v>2886.102</v>
      </c>
      <c r="G43" s="30">
        <f t="shared" si="6"/>
        <v>2996.3592</v>
      </c>
      <c r="H43" s="30">
        <f t="shared" si="6"/>
        <v>3173.8113</v>
      </c>
      <c r="I43" s="30">
        <f t="shared" si="6"/>
        <v>3382.4709000000003</v>
      </c>
      <c r="J43" s="30">
        <f t="shared" si="6"/>
        <v>3592.61415</v>
      </c>
      <c r="K43" s="30">
        <f t="shared" si="6"/>
        <v>3769.7161499999997</v>
      </c>
      <c r="L43" s="30">
        <f t="shared" si="6"/>
        <v>3940.19595</v>
      </c>
      <c r="M43" s="30">
        <f t="shared" si="6"/>
        <v>4113.7587</v>
      </c>
      <c r="N43" s="30">
        <f t="shared" si="6"/>
        <v>4291.51635</v>
      </c>
      <c r="O43" s="30">
        <f t="shared" si="6"/>
        <v>4474.521</v>
      </c>
      <c r="P43" s="30">
        <f t="shared" si="6"/>
        <v>4663.74555</v>
      </c>
      <c r="Q43" s="29"/>
      <c r="R43" s="24"/>
    </row>
    <row r="44" spans="1:18" ht="13.5" customHeight="1">
      <c r="A44" s="1" t="s">
        <v>22</v>
      </c>
      <c r="E44" s="27">
        <f>E41*0.18</f>
        <v>2798.8155</v>
      </c>
      <c r="F44" s="30">
        <f>E44*F45</f>
        <v>3003.4683878793753</v>
      </c>
      <c r="G44" s="30">
        <f aca="true" t="shared" si="7" ref="G44:P44">F44*G45</f>
        <v>3223.0857507366</v>
      </c>
      <c r="H44" s="30">
        <f t="shared" si="7"/>
        <v>3458.7618096876486</v>
      </c>
      <c r="I44" s="30">
        <f t="shared" si="7"/>
        <v>3711.6707966642716</v>
      </c>
      <c r="J44" s="30">
        <f t="shared" si="7"/>
        <v>3983.072804904859</v>
      </c>
      <c r="K44" s="30">
        <f t="shared" si="7"/>
        <v>4274.320067240508</v>
      </c>
      <c r="L44" s="30">
        <f t="shared" si="7"/>
        <v>4586.863693457219</v>
      </c>
      <c r="M44" s="30">
        <f t="shared" si="7"/>
        <v>4922.260900302427</v>
      </c>
      <c r="N44" s="30">
        <f t="shared" si="7"/>
        <v>5282.182770158666</v>
      </c>
      <c r="O44" s="30">
        <f t="shared" si="7"/>
        <v>5668.42257704113</v>
      </c>
      <c r="P44" s="30">
        <f t="shared" si="7"/>
        <v>6082.9047214025995</v>
      </c>
      <c r="Q44" s="29"/>
      <c r="R44" s="24"/>
    </row>
    <row r="45" spans="1:18" ht="13.5" customHeight="1">
      <c r="A45" s="1" t="s">
        <v>42</v>
      </c>
      <c r="E45" s="27"/>
      <c r="F45" s="43">
        <v>1.07312125</v>
      </c>
      <c r="G45" s="43">
        <v>1.07312125</v>
      </c>
      <c r="H45" s="43">
        <v>1.07312125</v>
      </c>
      <c r="I45" s="43">
        <v>1.07312125</v>
      </c>
      <c r="J45" s="43">
        <v>1.07312125</v>
      </c>
      <c r="K45" s="43">
        <v>1.07312125</v>
      </c>
      <c r="L45" s="43">
        <v>1.07312125</v>
      </c>
      <c r="M45" s="43">
        <v>1.07312125</v>
      </c>
      <c r="N45" s="43">
        <v>1.07312125</v>
      </c>
      <c r="O45" s="43">
        <v>1.07312125</v>
      </c>
      <c r="P45" s="43">
        <v>1.07312125</v>
      </c>
      <c r="Q45" s="56">
        <f>F45-1</f>
        <v>0.07312125000000003</v>
      </c>
      <c r="R45" s="24"/>
    </row>
    <row r="46" spans="6:18" ht="7.5" customHeight="1">
      <c r="F46" s="37"/>
      <c r="G46" s="37"/>
      <c r="H46" s="37"/>
      <c r="I46" s="37"/>
      <c r="J46" s="37"/>
      <c r="K46" s="37"/>
      <c r="L46" s="37"/>
      <c r="M46" s="37"/>
      <c r="N46" s="37"/>
      <c r="O46" s="37"/>
      <c r="P46" s="37"/>
      <c r="Q46" s="39"/>
      <c r="R46" s="39"/>
    </row>
    <row r="47" spans="1:18" ht="13.5" customHeight="1">
      <c r="A47" s="1" t="s">
        <v>23</v>
      </c>
      <c r="F47" s="37"/>
      <c r="G47" s="37"/>
      <c r="H47" s="37"/>
      <c r="I47" s="37"/>
      <c r="J47" s="37"/>
      <c r="K47" s="37"/>
      <c r="L47" s="37"/>
      <c r="M47" s="37"/>
      <c r="N47" s="37"/>
      <c r="O47" s="37"/>
      <c r="P47" s="37"/>
      <c r="Q47" s="39"/>
      <c r="R47" s="39"/>
    </row>
    <row r="48" spans="1:18" ht="13.5" customHeight="1">
      <c r="A48" s="1" t="s">
        <v>18</v>
      </c>
      <c r="F48" s="15">
        <v>12036.0728357236</v>
      </c>
      <c r="G48" s="15">
        <v>12807.74021784394</v>
      </c>
      <c r="H48" s="15">
        <v>13477.431511235869</v>
      </c>
      <c r="I48" s="15">
        <v>14193.06364127114</v>
      </c>
      <c r="J48" s="15">
        <v>14964.571288033494</v>
      </c>
      <c r="K48" s="15">
        <v>15797.695566991239</v>
      </c>
      <c r="L48" s="15">
        <v>16770.576121151393</v>
      </c>
      <c r="M48" s="15">
        <v>17840.541128754845</v>
      </c>
      <c r="N48" s="15">
        <v>18973.418944556222</v>
      </c>
      <c r="O48" s="15">
        <v>20228.469513590004</v>
      </c>
      <c r="P48" s="15">
        <v>21503.456081531847</v>
      </c>
      <c r="Q48" s="23" t="s">
        <v>19</v>
      </c>
      <c r="R48" s="23" t="s">
        <v>19</v>
      </c>
    </row>
    <row r="49" spans="6:18" ht="7.5" customHeight="1">
      <c r="F49" s="41"/>
      <c r="G49" s="41"/>
      <c r="H49" s="41"/>
      <c r="I49" s="41"/>
      <c r="J49" s="41"/>
      <c r="K49" s="41"/>
      <c r="L49" s="41"/>
      <c r="M49" s="41"/>
      <c r="N49" s="41"/>
      <c r="O49" s="41"/>
      <c r="P49" s="41"/>
      <c r="Q49" s="41"/>
      <c r="R49" s="41"/>
    </row>
    <row r="50" spans="1:20" ht="13.5" customHeight="1">
      <c r="A50" s="16"/>
      <c r="B50" s="16"/>
      <c r="C50" s="16"/>
      <c r="D50" s="16"/>
      <c r="E50" s="17"/>
      <c r="F50" s="62" t="s">
        <v>24</v>
      </c>
      <c r="G50" s="62"/>
      <c r="H50" s="62"/>
      <c r="I50" s="62"/>
      <c r="J50" s="62"/>
      <c r="K50" s="62"/>
      <c r="L50" s="62"/>
      <c r="M50" s="62"/>
      <c r="N50" s="62"/>
      <c r="O50" s="62"/>
      <c r="P50" s="62"/>
      <c r="Q50" s="62"/>
      <c r="R50" s="62"/>
      <c r="S50" s="5"/>
      <c r="T50" s="5"/>
    </row>
    <row r="51" spans="1:20" ht="3" customHeight="1">
      <c r="A51" s="16"/>
      <c r="B51" s="16"/>
      <c r="C51" s="16"/>
      <c r="D51" s="16"/>
      <c r="E51" s="17"/>
      <c r="F51" s="17"/>
      <c r="G51" s="17"/>
      <c r="H51" s="17"/>
      <c r="I51" s="17"/>
      <c r="J51" s="17"/>
      <c r="K51" s="17"/>
      <c r="L51" s="17"/>
      <c r="M51" s="17"/>
      <c r="N51" s="17"/>
      <c r="O51" s="17"/>
      <c r="P51" s="17"/>
      <c r="Q51" s="17"/>
      <c r="R51" s="17"/>
      <c r="S51" s="5"/>
      <c r="T51" s="5"/>
    </row>
    <row r="52" spans="6:18" ht="13.5" customHeight="1">
      <c r="F52" s="57" t="s">
        <v>5</v>
      </c>
      <c r="G52" s="58"/>
      <c r="H52" s="58"/>
      <c r="I52" s="58"/>
      <c r="J52" s="58"/>
      <c r="K52" s="58"/>
      <c r="L52" s="58"/>
      <c r="M52" s="58"/>
      <c r="N52" s="58"/>
      <c r="O52" s="58"/>
      <c r="P52" s="58"/>
      <c r="Q52" s="58"/>
      <c r="R52" s="58"/>
    </row>
    <row r="53" spans="6:18" ht="3" customHeight="1">
      <c r="F53" s="19"/>
      <c r="G53" s="18"/>
      <c r="H53" s="18"/>
      <c r="I53" s="18"/>
      <c r="J53" s="18"/>
      <c r="K53" s="18"/>
      <c r="L53" s="18"/>
      <c r="M53" s="18"/>
      <c r="N53" s="18"/>
      <c r="O53" s="18"/>
      <c r="P53" s="18"/>
      <c r="Q53" s="18"/>
      <c r="R53" s="18"/>
    </row>
    <row r="54" spans="1:18" ht="13.5" customHeight="1">
      <c r="A54" s="1" t="s">
        <v>6</v>
      </c>
      <c r="F54" s="41">
        <v>17.5466033539007</v>
      </c>
      <c r="G54" s="41">
        <v>18.273109159696908</v>
      </c>
      <c r="H54" s="41">
        <v>19.27460403797992</v>
      </c>
      <c r="I54" s="41">
        <v>19.19070839514406</v>
      </c>
      <c r="J54" s="41">
        <v>18.932836747898953</v>
      </c>
      <c r="K54" s="41">
        <v>18.829785821427663</v>
      </c>
      <c r="L54" s="41">
        <v>18.7442344885641</v>
      </c>
      <c r="M54" s="41">
        <v>18.725492199459932</v>
      </c>
      <c r="N54" s="41">
        <v>18.847592063471087</v>
      </c>
      <c r="O54" s="41">
        <v>19.035181733423435</v>
      </c>
      <c r="P54" s="41">
        <v>19.140898640041776</v>
      </c>
      <c r="Q54" s="41">
        <v>18.908698053051282</v>
      </c>
      <c r="R54" s="41">
        <v>18.908306311760732</v>
      </c>
    </row>
    <row r="55" spans="1:18" ht="13.5" customHeight="1">
      <c r="A55" s="1" t="s">
        <v>7</v>
      </c>
      <c r="F55" s="41">
        <v>21.549616749511973</v>
      </c>
      <c r="G55" s="41">
        <v>21.637809645786124</v>
      </c>
      <c r="H55" s="41">
        <v>21.41884049628281</v>
      </c>
      <c r="I55" s="41">
        <v>21.488193734349643</v>
      </c>
      <c r="J55" s="41">
        <v>21.348679484547482</v>
      </c>
      <c r="K55" s="41">
        <v>21.41560605299155</v>
      </c>
      <c r="L55" s="41">
        <v>21.706655477375435</v>
      </c>
      <c r="M55" s="41">
        <v>21.931862459506917</v>
      </c>
      <c r="N55" s="41">
        <v>22.125495572211907</v>
      </c>
      <c r="O55" s="41">
        <v>22.609977693701737</v>
      </c>
      <c r="P55" s="41">
        <v>22.596137990418455</v>
      </c>
      <c r="Q55" s="41">
        <v>21.455875211425866</v>
      </c>
      <c r="R55" s="41">
        <v>21.880417035111666</v>
      </c>
    </row>
    <row r="56" spans="6:18" s="8" customFormat="1" ht="3" customHeight="1">
      <c r="F56" s="23" t="s">
        <v>8</v>
      </c>
      <c r="G56" s="23" t="s">
        <v>8</v>
      </c>
      <c r="H56" s="23" t="s">
        <v>8</v>
      </c>
      <c r="I56" s="23" t="s">
        <v>8</v>
      </c>
      <c r="J56" s="23" t="s">
        <v>8</v>
      </c>
      <c r="K56" s="23" t="s">
        <v>8</v>
      </c>
      <c r="L56" s="23" t="s">
        <v>8</v>
      </c>
      <c r="M56" s="23" t="s">
        <v>8</v>
      </c>
      <c r="N56" s="23" t="s">
        <v>8</v>
      </c>
      <c r="O56" s="23" t="s">
        <v>8</v>
      </c>
      <c r="P56" s="23" t="s">
        <v>8</v>
      </c>
      <c r="Q56" s="23" t="s">
        <v>8</v>
      </c>
      <c r="R56" s="23" t="s">
        <v>8</v>
      </c>
    </row>
    <row r="57" spans="2:18" ht="13.5" customHeight="1">
      <c r="B57" s="63" t="s">
        <v>10</v>
      </c>
      <c r="C57" s="63"/>
      <c r="D57" s="63"/>
      <c r="E57" s="63"/>
      <c r="F57" s="41">
        <v>-4.003013395611271</v>
      </c>
      <c r="G57" s="41">
        <v>-3.364700486089217</v>
      </c>
      <c r="H57" s="41">
        <v>-2.1442364583028914</v>
      </c>
      <c r="I57" s="41">
        <v>-2.297485339205582</v>
      </c>
      <c r="J57" s="41">
        <v>-2.4158427366485307</v>
      </c>
      <c r="K57" s="41">
        <v>-2.5858202315638867</v>
      </c>
      <c r="L57" s="41">
        <v>-2.9624209888113335</v>
      </c>
      <c r="M57" s="41">
        <v>-3.206370260046984</v>
      </c>
      <c r="N57" s="41">
        <v>-3.2779035087408195</v>
      </c>
      <c r="O57" s="41">
        <v>-3.5747959602783013</v>
      </c>
      <c r="P57" s="41">
        <v>-3.4552393503766785</v>
      </c>
      <c r="Q57" s="41">
        <v>-2.5471771583745833</v>
      </c>
      <c r="R57" s="41">
        <v>-2.972110723350933</v>
      </c>
    </row>
    <row r="58" spans="6:18" ht="7.5" customHeight="1">
      <c r="F58" s="41"/>
      <c r="G58" s="41"/>
      <c r="H58" s="41"/>
      <c r="I58" s="41"/>
      <c r="J58" s="41"/>
      <c r="K58" s="41"/>
      <c r="L58" s="41"/>
      <c r="M58" s="41"/>
      <c r="N58" s="41"/>
      <c r="O58" s="41"/>
      <c r="P58" s="41"/>
      <c r="Q58" s="41"/>
      <c r="R58" s="41"/>
    </row>
    <row r="59" spans="1:18" ht="13.5" customHeight="1">
      <c r="A59" s="1" t="s">
        <v>23</v>
      </c>
      <c r="F59" s="41"/>
      <c r="G59" s="41"/>
      <c r="H59" s="41"/>
      <c r="I59" s="41"/>
      <c r="J59" s="41"/>
      <c r="K59" s="41"/>
      <c r="L59" s="41"/>
      <c r="M59" s="41"/>
      <c r="N59" s="41"/>
      <c r="O59" s="41"/>
      <c r="P59" s="41"/>
      <c r="Q59" s="41"/>
      <c r="R59" s="41"/>
    </row>
    <row r="60" spans="1:18" ht="13.5" customHeight="1">
      <c r="A60" s="1" t="s">
        <v>18</v>
      </c>
      <c r="F60" s="41">
        <v>75.06600493229291</v>
      </c>
      <c r="G60" s="41">
        <v>76.20163237566389</v>
      </c>
      <c r="H60" s="41">
        <v>74.613256045985</v>
      </c>
      <c r="I60" s="41">
        <v>72.72548861047721</v>
      </c>
      <c r="J60" s="41">
        <v>71.25944814114783</v>
      </c>
      <c r="K60" s="41">
        <v>70.79819513758403</v>
      </c>
      <c r="L60" s="41">
        <v>70.97741186788221</v>
      </c>
      <c r="M60" s="41">
        <v>71.45121475792952</v>
      </c>
      <c r="N60" s="41">
        <v>72.00781673300268</v>
      </c>
      <c r="O60" s="41">
        <v>72.88585134195705</v>
      </c>
      <c r="P60" s="41">
        <v>73.60151532644596</v>
      </c>
      <c r="Q60" s="44" t="s">
        <v>19</v>
      </c>
      <c r="R60" s="44" t="s">
        <v>19</v>
      </c>
    </row>
    <row r="61" spans="6:18" ht="7.5" customHeight="1">
      <c r="F61" s="41"/>
      <c r="G61" s="41"/>
      <c r="H61" s="41"/>
      <c r="I61" s="41"/>
      <c r="J61" s="41"/>
      <c r="K61" s="41"/>
      <c r="L61" s="41"/>
      <c r="M61" s="41"/>
      <c r="N61" s="41"/>
      <c r="O61" s="41"/>
      <c r="P61" s="41"/>
      <c r="Q61" s="41"/>
      <c r="R61" s="41"/>
    </row>
    <row r="62" spans="6:18" ht="13.5" customHeight="1">
      <c r="F62" s="57" t="s">
        <v>20</v>
      </c>
      <c r="G62" s="58"/>
      <c r="H62" s="58"/>
      <c r="I62" s="58"/>
      <c r="J62" s="58"/>
      <c r="K62" s="58"/>
      <c r="L62" s="58"/>
      <c r="M62" s="58"/>
      <c r="N62" s="58"/>
      <c r="O62" s="58"/>
      <c r="P62" s="58"/>
      <c r="Q62" s="58"/>
      <c r="R62" s="58"/>
    </row>
    <row r="63" spans="6:18" ht="3" customHeight="1">
      <c r="F63" s="19"/>
      <c r="G63" s="18"/>
      <c r="H63" s="18"/>
      <c r="I63" s="18"/>
      <c r="J63" s="18"/>
      <c r="K63" s="18"/>
      <c r="L63" s="18"/>
      <c r="M63" s="18"/>
      <c r="N63" s="18"/>
      <c r="O63" s="18"/>
      <c r="P63" s="18"/>
      <c r="Q63" s="18"/>
      <c r="R63" s="18"/>
    </row>
    <row r="64" spans="1:18" ht="13.5" customHeight="1">
      <c r="A64" s="1" t="s">
        <v>6</v>
      </c>
      <c r="F64" s="45">
        <v>17.546200820511554</v>
      </c>
      <c r="G64" s="45">
        <v>17.947730990955442</v>
      </c>
      <c r="H64" s="45">
        <v>18.74207491218858</v>
      </c>
      <c r="I64" s="45">
        <v>18.728172308683263</v>
      </c>
      <c r="J64" s="45">
        <v>18.51615346880297</v>
      </c>
      <c r="K64" s="45">
        <v>18.440262738950118</v>
      </c>
      <c r="L64" s="45">
        <v>18.37416313564601</v>
      </c>
      <c r="M64" s="45">
        <v>18.3706463374567</v>
      </c>
      <c r="N64" s="45">
        <v>18.49397382688589</v>
      </c>
      <c r="O64" s="45">
        <v>18.6769909116666</v>
      </c>
      <c r="P64" s="45">
        <v>18.77120315142818</v>
      </c>
      <c r="Q64" s="45">
        <v>18.483336101164667</v>
      </c>
      <c r="R64" s="45">
        <v>18.518779005861223</v>
      </c>
    </row>
    <row r="65" spans="1:18" ht="13.5" customHeight="1">
      <c r="A65" s="1" t="s">
        <v>7</v>
      </c>
      <c r="F65" s="45">
        <v>21.54961755457875</v>
      </c>
      <c r="G65" s="45">
        <v>22.05022607170748</v>
      </c>
      <c r="H65" s="45">
        <v>22.012247980633536</v>
      </c>
      <c r="I65" s="45">
        <v>22.11891896639855</v>
      </c>
      <c r="J65" s="45">
        <v>22.0095638707306</v>
      </c>
      <c r="K65" s="45">
        <v>22.11763442149428</v>
      </c>
      <c r="L65" s="45">
        <v>22.53856464843949</v>
      </c>
      <c r="M65" s="45">
        <v>22.790316877895094</v>
      </c>
      <c r="N65" s="45">
        <v>23.007369350690613</v>
      </c>
      <c r="O65" s="45">
        <v>23.47747352033199</v>
      </c>
      <c r="P65" s="45">
        <v>23.47442891445318</v>
      </c>
      <c r="Q65" s="45">
        <v>22.06322302924675</v>
      </c>
      <c r="R65" s="45">
        <v>22.6316131199256</v>
      </c>
    </row>
    <row r="66" spans="6:18" s="8" customFormat="1" ht="3" customHeight="1">
      <c r="F66" s="23" t="s">
        <v>8</v>
      </c>
      <c r="G66" s="23" t="s">
        <v>8</v>
      </c>
      <c r="H66" s="23" t="s">
        <v>8</v>
      </c>
      <c r="I66" s="23" t="s">
        <v>8</v>
      </c>
      <c r="J66" s="23" t="s">
        <v>8</v>
      </c>
      <c r="K66" s="23" t="s">
        <v>8</v>
      </c>
      <c r="L66" s="23" t="s">
        <v>8</v>
      </c>
      <c r="M66" s="23" t="s">
        <v>8</v>
      </c>
      <c r="N66" s="23" t="s">
        <v>8</v>
      </c>
      <c r="O66" s="23" t="s">
        <v>8</v>
      </c>
      <c r="P66" s="23" t="s">
        <v>8</v>
      </c>
      <c r="Q66" s="23" t="s">
        <v>8</v>
      </c>
      <c r="R66" s="23" t="s">
        <v>8</v>
      </c>
    </row>
    <row r="67" spans="2:18" ht="13.5" customHeight="1">
      <c r="B67" s="63" t="s">
        <v>10</v>
      </c>
      <c r="C67" s="63"/>
      <c r="D67" s="63"/>
      <c r="E67" s="63"/>
      <c r="F67" s="41">
        <v>-4.003416734067194</v>
      </c>
      <c r="G67" s="41">
        <v>-4.102495080752042</v>
      </c>
      <c r="H67" s="41">
        <v>-3.270173068444958</v>
      </c>
      <c r="I67" s="41">
        <v>-3.390746657715285</v>
      </c>
      <c r="J67" s="41">
        <v>-3.493410401927629</v>
      </c>
      <c r="K67" s="41">
        <v>-3.677371682544163</v>
      </c>
      <c r="L67" s="41">
        <v>-4.164401512793478</v>
      </c>
      <c r="M67" s="41">
        <v>-4.419670540438396</v>
      </c>
      <c r="N67" s="41">
        <v>-4.5133955238047205</v>
      </c>
      <c r="O67" s="41">
        <v>-4.800482608665391</v>
      </c>
      <c r="P67" s="41">
        <v>-4.703225763025003</v>
      </c>
      <c r="Q67" s="41">
        <v>-3.5798869280820838</v>
      </c>
      <c r="R67" s="41">
        <v>-4.112834114064377</v>
      </c>
    </row>
    <row r="68" spans="6:18" ht="7.5" customHeight="1">
      <c r="F68" s="41"/>
      <c r="G68" s="41"/>
      <c r="H68" s="41"/>
      <c r="I68" s="41"/>
      <c r="J68" s="41"/>
      <c r="K68" s="41"/>
      <c r="L68" s="41"/>
      <c r="M68" s="41"/>
      <c r="N68" s="41"/>
      <c r="O68" s="41"/>
      <c r="P68" s="41"/>
      <c r="Q68" s="41"/>
      <c r="R68" s="41"/>
    </row>
    <row r="69" spans="1:18" ht="13.5" customHeight="1">
      <c r="A69" s="1" t="s">
        <v>23</v>
      </c>
      <c r="F69" s="41"/>
      <c r="G69" s="41"/>
      <c r="H69" s="41"/>
      <c r="I69" s="41"/>
      <c r="J69" s="41"/>
      <c r="K69" s="41"/>
      <c r="L69" s="41"/>
      <c r="M69" s="41"/>
      <c r="N69" s="41"/>
      <c r="O69" s="41"/>
      <c r="P69" s="41"/>
      <c r="Q69" s="41"/>
      <c r="R69" s="41"/>
    </row>
    <row r="70" spans="1:18" ht="13.5" customHeight="1">
      <c r="A70" s="1" t="s">
        <v>18</v>
      </c>
      <c r="F70" s="45">
        <v>75.06640827074884</v>
      </c>
      <c r="G70" s="45">
        <v>76.93981546711453</v>
      </c>
      <c r="H70" s="45">
        <v>76.4361029284399</v>
      </c>
      <c r="I70" s="45">
        <v>75.52914809788327</v>
      </c>
      <c r="J70" s="45">
        <v>74.97668047224134</v>
      </c>
      <c r="K70" s="45">
        <v>75.43234261970687</v>
      </c>
      <c r="L70" s="45">
        <v>76.6130349889642</v>
      </c>
      <c r="M70" s="45">
        <v>78.06236673959198</v>
      </c>
      <c r="N70" s="45">
        <v>79.58062212719102</v>
      </c>
      <c r="O70" s="45">
        <v>81.37462115936434</v>
      </c>
      <c r="P70" s="45">
        <v>82.99385232703642</v>
      </c>
      <c r="Q70" s="46" t="s">
        <v>19</v>
      </c>
      <c r="R70" s="46" t="s">
        <v>19</v>
      </c>
    </row>
    <row r="71" spans="6:18" ht="7.5" customHeight="1">
      <c r="F71" s="24"/>
      <c r="G71" s="24"/>
      <c r="H71" s="24"/>
      <c r="I71" s="24"/>
      <c r="J71" s="24"/>
      <c r="K71" s="24"/>
      <c r="L71" s="24"/>
      <c r="M71" s="24"/>
      <c r="N71" s="24"/>
      <c r="O71" s="24"/>
      <c r="P71" s="24"/>
      <c r="Q71" s="23"/>
      <c r="R71" s="23"/>
    </row>
    <row r="72" spans="1:18" ht="13.5" customHeight="1">
      <c r="A72" s="1" t="s">
        <v>25</v>
      </c>
      <c r="F72" s="24"/>
      <c r="G72" s="24"/>
      <c r="H72" s="24"/>
      <c r="I72" s="24"/>
      <c r="J72" s="24"/>
      <c r="K72" s="24"/>
      <c r="L72" s="24"/>
      <c r="M72" s="24"/>
      <c r="N72" s="24"/>
      <c r="O72" s="24"/>
      <c r="P72" s="24"/>
      <c r="Q72" s="23"/>
      <c r="R72" s="23"/>
    </row>
    <row r="73" spans="1:18" ht="13.5" customHeight="1">
      <c r="A73" s="1" t="s">
        <v>26</v>
      </c>
      <c r="F73" s="24"/>
      <c r="G73" s="24"/>
      <c r="H73" s="24"/>
      <c r="I73" s="24"/>
      <c r="J73" s="24"/>
      <c r="K73" s="24"/>
      <c r="L73" s="24"/>
      <c r="M73" s="24"/>
      <c r="N73" s="24"/>
      <c r="O73" s="24"/>
      <c r="P73" s="24"/>
      <c r="Q73" s="23"/>
      <c r="R73" s="23"/>
    </row>
    <row r="74" spans="1:18" ht="13.5" customHeight="1">
      <c r="A74" s="1" t="s">
        <v>27</v>
      </c>
      <c r="F74" s="24"/>
      <c r="G74" s="24"/>
      <c r="H74" s="24"/>
      <c r="I74" s="24"/>
      <c r="J74" s="24"/>
      <c r="K74" s="24"/>
      <c r="L74" s="24"/>
      <c r="M74" s="24"/>
      <c r="N74" s="24"/>
      <c r="O74" s="24"/>
      <c r="P74" s="24"/>
      <c r="Q74" s="23"/>
      <c r="R74" s="23"/>
    </row>
    <row r="75" spans="2:18" ht="13.5" customHeight="1">
      <c r="B75" s="1" t="s">
        <v>28</v>
      </c>
      <c r="F75" s="23" t="s">
        <v>29</v>
      </c>
      <c r="G75" s="24">
        <v>-122.81653452379032</v>
      </c>
      <c r="H75" s="24">
        <v>-198.52835201958806</v>
      </c>
      <c r="I75" s="24">
        <v>-205.44025533081685</v>
      </c>
      <c r="J75" s="24">
        <v>-215.07138010356402</v>
      </c>
      <c r="K75" s="24">
        <v>-228.60217407312666</v>
      </c>
      <c r="L75" s="24">
        <v>-263.11326625407355</v>
      </c>
      <c r="M75" s="24">
        <v>-277.29025467625615</v>
      </c>
      <c r="N75" s="24">
        <v>-294.56301016339876</v>
      </c>
      <c r="O75" s="24">
        <v>-304.6867026459804</v>
      </c>
      <c r="P75" s="24">
        <v>-323.3495043582825</v>
      </c>
      <c r="Q75" s="24">
        <v>-970.4586960508859</v>
      </c>
      <c r="R75" s="24">
        <v>-2433.4614341488773</v>
      </c>
    </row>
    <row r="76" spans="2:18" ht="13.5" customHeight="1">
      <c r="B76" s="1" t="s">
        <v>30</v>
      </c>
      <c r="F76" s="23" t="s">
        <v>31</v>
      </c>
      <c r="G76" s="41">
        <v>-0.7377945946628248</v>
      </c>
      <c r="H76" s="41">
        <v>-1.1259366101420665</v>
      </c>
      <c r="I76" s="41">
        <v>-1.093261318509703</v>
      </c>
      <c r="J76" s="41">
        <v>-1.0775676652790982</v>
      </c>
      <c r="K76" s="41">
        <v>-1.0915514509802762</v>
      </c>
      <c r="L76" s="41">
        <v>-1.2019805239821442</v>
      </c>
      <c r="M76" s="41">
        <v>-1.2133002803914121</v>
      </c>
      <c r="N76" s="41">
        <v>-1.235492015063901</v>
      </c>
      <c r="O76" s="41">
        <v>-1.2256866483870894</v>
      </c>
      <c r="P76" s="41">
        <v>-1.2479864126483244</v>
      </c>
      <c r="Q76" s="41">
        <v>-1.0327097697075005</v>
      </c>
      <c r="R76" s="41">
        <v>-1.1407233907134438</v>
      </c>
    </row>
    <row r="77" spans="6:18" ht="7.5" customHeight="1">
      <c r="F77" s="24"/>
      <c r="G77" s="24"/>
      <c r="H77" s="24"/>
      <c r="I77" s="24"/>
      <c r="J77" s="24"/>
      <c r="K77" s="24"/>
      <c r="L77" s="24"/>
      <c r="M77" s="24"/>
      <c r="N77" s="24"/>
      <c r="O77" s="24"/>
      <c r="P77" s="24"/>
      <c r="Q77" s="23"/>
      <c r="R77" s="23"/>
    </row>
    <row r="78" spans="1:18" ht="13.5" customHeight="1">
      <c r="A78" s="1" t="s">
        <v>32</v>
      </c>
      <c r="F78" s="24"/>
      <c r="G78" s="24"/>
      <c r="H78" s="24"/>
      <c r="I78" s="24"/>
      <c r="J78" s="24"/>
      <c r="K78" s="24"/>
      <c r="L78" s="24"/>
      <c r="M78" s="24"/>
      <c r="N78" s="24"/>
      <c r="O78" s="24"/>
      <c r="P78" s="24"/>
      <c r="Q78" s="23"/>
      <c r="R78" s="23"/>
    </row>
    <row r="79" spans="1:18" ht="13.5" customHeight="1">
      <c r="A79" s="1" t="s">
        <v>33</v>
      </c>
      <c r="F79" s="24"/>
      <c r="G79" s="24"/>
      <c r="H79" s="24"/>
      <c r="I79" s="24"/>
      <c r="J79" s="24"/>
      <c r="K79" s="24"/>
      <c r="L79" s="24"/>
      <c r="M79" s="24"/>
      <c r="N79" s="24"/>
      <c r="O79" s="24"/>
      <c r="P79" s="24"/>
      <c r="Q79" s="23"/>
      <c r="R79" s="23"/>
    </row>
    <row r="80" spans="2:18" ht="13.5" customHeight="1">
      <c r="B80" s="1" t="s">
        <v>34</v>
      </c>
      <c r="F80" s="23" t="s">
        <v>29</v>
      </c>
      <c r="G80" s="24">
        <v>-54.16388163264739</v>
      </c>
      <c r="H80" s="24">
        <v>-93.89705316753759</v>
      </c>
      <c r="I80" s="24">
        <v>-86.91749181408471</v>
      </c>
      <c r="J80" s="24">
        <v>-83.16568025270166</v>
      </c>
      <c r="K80" s="24">
        <v>-81.5773030451881</v>
      </c>
      <c r="L80" s="24">
        <v>-81.00853588771551</v>
      </c>
      <c r="M80" s="24">
        <v>-81.09723622082204</v>
      </c>
      <c r="N80" s="24">
        <v>-84.30880244241908</v>
      </c>
      <c r="O80" s="24">
        <v>-89.0406863310123</v>
      </c>
      <c r="P80" s="24">
        <v>-95.78698277092997</v>
      </c>
      <c r="Q80" s="24">
        <v>-399.72140991215946</v>
      </c>
      <c r="R80" s="24">
        <v>-830.9636535650583</v>
      </c>
    </row>
    <row r="81" spans="2:18" ht="13.5" customHeight="1">
      <c r="B81" s="1" t="s">
        <v>35</v>
      </c>
      <c r="F81" s="24">
        <v>0</v>
      </c>
      <c r="G81" s="24">
        <v>0</v>
      </c>
      <c r="H81" s="24">
        <v>0</v>
      </c>
      <c r="I81" s="24">
        <v>0</v>
      </c>
      <c r="J81" s="24">
        <v>0</v>
      </c>
      <c r="K81" s="23" t="s">
        <v>29</v>
      </c>
      <c r="L81" s="24">
        <v>21.23068</v>
      </c>
      <c r="M81" s="24">
        <v>21.31541</v>
      </c>
      <c r="N81" s="24">
        <v>21.407809999999998</v>
      </c>
      <c r="O81" s="24">
        <v>21.5787</v>
      </c>
      <c r="P81" s="24">
        <v>21.655160000000002</v>
      </c>
      <c r="Q81" s="23" t="s">
        <v>29</v>
      </c>
      <c r="R81" s="24">
        <v>107.22301999999999</v>
      </c>
    </row>
    <row r="82" spans="6:18" ht="3" customHeight="1">
      <c r="F82" s="23" t="s">
        <v>36</v>
      </c>
      <c r="G82" s="23" t="s">
        <v>37</v>
      </c>
      <c r="H82" s="23" t="s">
        <v>37</v>
      </c>
      <c r="I82" s="23" t="s">
        <v>37</v>
      </c>
      <c r="J82" s="23" t="s">
        <v>37</v>
      </c>
      <c r="K82" s="23" t="s">
        <v>37</v>
      </c>
      <c r="L82" s="23" t="s">
        <v>37</v>
      </c>
      <c r="M82" s="23" t="s">
        <v>37</v>
      </c>
      <c r="N82" s="23" t="s">
        <v>37</v>
      </c>
      <c r="O82" s="23" t="s">
        <v>37</v>
      </c>
      <c r="P82" s="23" t="s">
        <v>37</v>
      </c>
      <c r="Q82" s="23" t="s">
        <v>21</v>
      </c>
      <c r="R82" s="23" t="s">
        <v>21</v>
      </c>
    </row>
    <row r="83" spans="6:18" ht="13.5" customHeight="1">
      <c r="F83" s="23" t="s">
        <v>29</v>
      </c>
      <c r="G83" s="24">
        <v>-54.16388163264739</v>
      </c>
      <c r="H83" s="24">
        <v>-93.89705316753759</v>
      </c>
      <c r="I83" s="24">
        <v>-86.91749181408471</v>
      </c>
      <c r="J83" s="24">
        <v>-83.16568025270166</v>
      </c>
      <c r="K83" s="24">
        <v>-81.6125630451881</v>
      </c>
      <c r="L83" s="24">
        <v>-102.23921588771552</v>
      </c>
      <c r="M83" s="24">
        <v>-102.41264622082204</v>
      </c>
      <c r="N83" s="24">
        <v>-105.71661244241908</v>
      </c>
      <c r="O83" s="24">
        <v>-110.6193863310123</v>
      </c>
      <c r="P83" s="24">
        <v>-117.44214277092996</v>
      </c>
      <c r="Q83" s="24">
        <v>-399.75666991215945</v>
      </c>
      <c r="R83" s="24">
        <v>-938.1866735650583</v>
      </c>
    </row>
    <row r="84" spans="1:18" ht="3" customHeight="1">
      <c r="A84" s="10"/>
      <c r="B84" s="10"/>
      <c r="C84" s="10"/>
      <c r="D84" s="10"/>
      <c r="E84" s="10"/>
      <c r="F84" s="47"/>
      <c r="G84" s="47"/>
      <c r="H84" s="47"/>
      <c r="I84" s="47"/>
      <c r="J84" s="47"/>
      <c r="K84" s="47"/>
      <c r="L84" s="47"/>
      <c r="M84" s="47"/>
      <c r="N84" s="47"/>
      <c r="O84" s="47"/>
      <c r="P84" s="47"/>
      <c r="Q84" s="47"/>
      <c r="R84" s="10"/>
    </row>
    <row r="85" spans="6:19" ht="3" customHeight="1">
      <c r="F85" s="48"/>
      <c r="G85" s="48"/>
      <c r="H85" s="48"/>
      <c r="I85" s="48"/>
      <c r="J85" s="48"/>
      <c r="K85" s="48"/>
      <c r="L85" s="48"/>
      <c r="M85" s="48"/>
      <c r="N85" s="48"/>
      <c r="O85" s="48"/>
      <c r="P85" s="48"/>
      <c r="Q85" s="48"/>
      <c r="R85" s="49"/>
      <c r="S85" s="49"/>
    </row>
    <row r="86" spans="1:18" ht="13.5" customHeight="1">
      <c r="A86" s="63" t="s">
        <v>38</v>
      </c>
      <c r="B86" s="63"/>
      <c r="C86" s="63"/>
      <c r="D86" s="63"/>
      <c r="E86" s="64"/>
      <c r="F86" s="64"/>
      <c r="G86" s="64"/>
      <c r="H86" s="64"/>
      <c r="I86" s="64"/>
      <c r="J86" s="64"/>
      <c r="K86" s="64"/>
      <c r="L86" s="64"/>
      <c r="M86" s="64"/>
      <c r="N86" s="64"/>
      <c r="O86" s="64"/>
      <c r="P86" s="64"/>
      <c r="Q86" s="64"/>
      <c r="R86" s="64"/>
    </row>
    <row r="87" spans="5:18" ht="7.5" customHeight="1">
      <c r="E87" s="5"/>
      <c r="F87" s="5"/>
      <c r="G87" s="5"/>
      <c r="H87" s="5"/>
      <c r="I87" s="5"/>
      <c r="J87" s="5"/>
      <c r="K87" s="5"/>
      <c r="L87" s="5"/>
      <c r="M87" s="5"/>
      <c r="N87" s="5"/>
      <c r="O87" s="5"/>
      <c r="P87" s="5"/>
      <c r="Q87" s="5"/>
      <c r="R87" s="5"/>
    </row>
    <row r="88" spans="1:19" ht="13.5" customHeight="1">
      <c r="A88" s="65" t="s">
        <v>39</v>
      </c>
      <c r="B88" s="65"/>
      <c r="C88" s="65"/>
      <c r="D88" s="65"/>
      <c r="E88" s="65"/>
      <c r="F88" s="65"/>
      <c r="G88" s="65"/>
      <c r="H88" s="65"/>
      <c r="I88" s="65"/>
      <c r="J88" s="65"/>
      <c r="K88" s="65"/>
      <c r="L88" s="65"/>
      <c r="M88" s="65"/>
      <c r="N88" s="65"/>
      <c r="O88" s="65"/>
      <c r="P88" s="65"/>
      <c r="Q88" s="65"/>
      <c r="R88" s="65"/>
      <c r="S88" s="50"/>
    </row>
    <row r="89" spans="1:19" ht="13.5" customHeight="1">
      <c r="A89" s="65"/>
      <c r="B89" s="65"/>
      <c r="C89" s="65"/>
      <c r="D89" s="65"/>
      <c r="E89" s="65"/>
      <c r="F89" s="65"/>
      <c r="G89" s="65"/>
      <c r="H89" s="65"/>
      <c r="I89" s="65"/>
      <c r="J89" s="65"/>
      <c r="K89" s="65"/>
      <c r="L89" s="65"/>
      <c r="M89" s="65"/>
      <c r="N89" s="65"/>
      <c r="O89" s="65"/>
      <c r="P89" s="65"/>
      <c r="Q89" s="65"/>
      <c r="R89" s="65"/>
      <c r="S89" s="50"/>
    </row>
    <row r="90" spans="1:19" ht="13.5" customHeight="1">
      <c r="A90" s="65"/>
      <c r="B90" s="65"/>
      <c r="C90" s="65"/>
      <c r="D90" s="65"/>
      <c r="E90" s="65"/>
      <c r="F90" s="65"/>
      <c r="G90" s="65"/>
      <c r="H90" s="65"/>
      <c r="I90" s="65"/>
      <c r="J90" s="65"/>
      <c r="K90" s="65"/>
      <c r="L90" s="65"/>
      <c r="M90" s="65"/>
      <c r="N90" s="65"/>
      <c r="O90" s="65"/>
      <c r="P90" s="65"/>
      <c r="Q90" s="65"/>
      <c r="R90" s="65"/>
      <c r="S90" s="50"/>
    </row>
    <row r="91" spans="1:19" ht="13.5" customHeight="1">
      <c r="A91" s="65"/>
      <c r="B91" s="65"/>
      <c r="C91" s="65"/>
      <c r="D91" s="65"/>
      <c r="E91" s="65"/>
      <c r="F91" s="65"/>
      <c r="G91" s="65"/>
      <c r="H91" s="65"/>
      <c r="I91" s="65"/>
      <c r="J91" s="65"/>
      <c r="K91" s="65"/>
      <c r="L91" s="65"/>
      <c r="M91" s="65"/>
      <c r="N91" s="65"/>
      <c r="O91" s="65"/>
      <c r="P91" s="65"/>
      <c r="Q91" s="65"/>
      <c r="R91" s="65"/>
      <c r="S91" s="50"/>
    </row>
    <row r="92" spans="2:19" ht="7.5" customHeight="1">
      <c r="B92" s="51"/>
      <c r="C92" s="51"/>
      <c r="D92" s="51"/>
      <c r="E92" s="51"/>
      <c r="F92" s="51"/>
      <c r="G92" s="51"/>
      <c r="H92" s="51"/>
      <c r="I92" s="51"/>
      <c r="J92" s="51"/>
      <c r="K92" s="51"/>
      <c r="L92" s="51"/>
      <c r="M92" s="51"/>
      <c r="N92" s="51"/>
      <c r="O92" s="51"/>
      <c r="P92" s="51"/>
      <c r="Q92" s="51"/>
      <c r="R92" s="51"/>
      <c r="S92" s="50"/>
    </row>
    <row r="93" spans="1:19" s="53" customFormat="1" ht="13.5" customHeight="1">
      <c r="A93" s="66" t="s">
        <v>40</v>
      </c>
      <c r="B93" s="66"/>
      <c r="C93" s="66"/>
      <c r="D93" s="66"/>
      <c r="E93" s="66"/>
      <c r="F93" s="66"/>
      <c r="G93" s="66"/>
      <c r="H93" s="66"/>
      <c r="I93" s="66"/>
      <c r="J93" s="66"/>
      <c r="K93" s="66"/>
      <c r="L93" s="66"/>
      <c r="M93" s="66"/>
      <c r="N93" s="66"/>
      <c r="O93" s="66"/>
      <c r="P93" s="66"/>
      <c r="Q93" s="66"/>
      <c r="R93" s="66"/>
      <c r="S93" s="52"/>
    </row>
    <row r="94" spans="2:19" ht="7.5" customHeight="1">
      <c r="B94" s="54"/>
      <c r="C94" s="54"/>
      <c r="D94" s="54"/>
      <c r="E94" s="54"/>
      <c r="F94" s="54"/>
      <c r="G94" s="54"/>
      <c r="H94" s="54"/>
      <c r="I94" s="54"/>
      <c r="J94" s="54"/>
      <c r="K94" s="54"/>
      <c r="L94" s="54"/>
      <c r="M94" s="54"/>
      <c r="N94" s="54"/>
      <c r="O94" s="54"/>
      <c r="P94" s="54"/>
      <c r="Q94" s="54"/>
      <c r="R94" s="54"/>
      <c r="S94" s="50"/>
    </row>
    <row r="95" spans="1:19" ht="13.5" customHeight="1">
      <c r="A95" s="63" t="s">
        <v>41</v>
      </c>
      <c r="B95" s="67"/>
      <c r="C95" s="67"/>
      <c r="D95" s="67"/>
      <c r="E95" s="67"/>
      <c r="F95" s="67"/>
      <c r="G95" s="67"/>
      <c r="H95" s="67"/>
      <c r="I95" s="67"/>
      <c r="J95" s="67"/>
      <c r="K95" s="67"/>
      <c r="L95" s="67"/>
      <c r="M95" s="67"/>
      <c r="N95" s="67"/>
      <c r="O95" s="67"/>
      <c r="P95" s="67"/>
      <c r="Q95" s="67"/>
      <c r="R95" s="67"/>
      <c r="S95" s="50"/>
    </row>
    <row r="96" spans="1:19" ht="13.5" customHeight="1">
      <c r="A96" s="10"/>
      <c r="B96" s="55"/>
      <c r="C96" s="55"/>
      <c r="D96" s="55"/>
      <c r="E96" s="55"/>
      <c r="F96" s="55"/>
      <c r="G96" s="55"/>
      <c r="H96" s="55"/>
      <c r="I96" s="55"/>
      <c r="J96" s="55"/>
      <c r="K96" s="55"/>
      <c r="L96" s="55"/>
      <c r="M96" s="55"/>
      <c r="N96" s="55"/>
      <c r="O96" s="55"/>
      <c r="P96" s="55"/>
      <c r="Q96" s="55"/>
      <c r="R96" s="55"/>
      <c r="S96" s="50"/>
    </row>
    <row r="97" spans="2:18" ht="13.5" customHeight="1">
      <c r="B97" s="51"/>
      <c r="C97" s="51"/>
      <c r="D97" s="51"/>
      <c r="E97" s="51"/>
      <c r="F97" s="51"/>
      <c r="G97" s="51"/>
      <c r="H97" s="51"/>
      <c r="I97" s="51"/>
      <c r="J97" s="51"/>
      <c r="K97" s="51"/>
      <c r="L97" s="51"/>
      <c r="M97" s="51"/>
      <c r="N97" s="51"/>
      <c r="O97" s="51"/>
      <c r="P97" s="51"/>
      <c r="Q97" s="51"/>
      <c r="R97" s="51"/>
    </row>
    <row r="98" spans="6:19" ht="13.5" customHeight="1">
      <c r="F98" s="48"/>
      <c r="G98" s="48"/>
      <c r="H98" s="48"/>
      <c r="I98" s="48"/>
      <c r="J98" s="48"/>
      <c r="K98" s="48"/>
      <c r="L98" s="48"/>
      <c r="M98" s="48"/>
      <c r="N98" s="48"/>
      <c r="O98" s="48"/>
      <c r="P98" s="48"/>
      <c r="Q98" s="48"/>
      <c r="R98" s="49"/>
      <c r="S98" s="49"/>
    </row>
    <row r="99" spans="6:17" ht="13.5" customHeight="1">
      <c r="F99" s="48"/>
      <c r="G99" s="48"/>
      <c r="H99" s="48"/>
      <c r="I99" s="48"/>
      <c r="J99" s="48"/>
      <c r="K99" s="48"/>
      <c r="L99" s="48"/>
      <c r="M99" s="48"/>
      <c r="N99" s="48"/>
      <c r="O99" s="48"/>
      <c r="P99" s="48"/>
      <c r="Q99" s="48"/>
    </row>
    <row r="100" spans="6:17" ht="13.5" customHeight="1">
      <c r="F100" s="38"/>
      <c r="G100" s="48"/>
      <c r="H100" s="48"/>
      <c r="I100" s="48"/>
      <c r="J100" s="48"/>
      <c r="K100" s="48"/>
      <c r="L100" s="48"/>
      <c r="M100" s="48"/>
      <c r="N100" s="48"/>
      <c r="O100" s="48"/>
      <c r="P100" s="48"/>
      <c r="Q100" s="48"/>
    </row>
    <row r="101" spans="6:17" ht="13.5" customHeight="1">
      <c r="F101" s="38"/>
      <c r="G101" s="48"/>
      <c r="H101" s="48"/>
      <c r="I101" s="48"/>
      <c r="J101" s="48"/>
      <c r="K101" s="48"/>
      <c r="L101" s="48"/>
      <c r="M101" s="48"/>
      <c r="N101" s="48"/>
      <c r="O101" s="48"/>
      <c r="P101" s="48"/>
      <c r="Q101" s="48"/>
    </row>
  </sheetData>
  <sheetProtection/>
  <mergeCells count="17">
    <mergeCell ref="B67:E67"/>
    <mergeCell ref="A86:R86"/>
    <mergeCell ref="A88:R91"/>
    <mergeCell ref="A93:R93"/>
    <mergeCell ref="A95:R95"/>
    <mergeCell ref="F33:R33"/>
    <mergeCell ref="B38:E38"/>
    <mergeCell ref="F50:R50"/>
    <mergeCell ref="F52:R52"/>
    <mergeCell ref="B57:E57"/>
    <mergeCell ref="F62:R62"/>
    <mergeCell ref="A1:S1"/>
    <mergeCell ref="A4:R4"/>
    <mergeCell ref="Q6:R6"/>
    <mergeCell ref="F10:R10"/>
    <mergeCell ref="F12:R12"/>
    <mergeCell ref="B17:E17"/>
  </mergeCells>
  <hyperlinks>
    <hyperlink ref="A1:M1" r:id="rId1" display="These tables supplement information in Updated Budget Projections: Fiscal Years 2012 to 2022 (March 2012)"/>
    <hyperlink ref="A1:O1" r:id="rId2" display="This table supplements information in CBO's Updated Budget Projections: Fiscal Years 2013 to 2023 (May 2013)."/>
  </hyperlinks>
  <printOptions/>
  <pageMargins left="0.7" right="0.7" top="0.75" bottom="0.75" header="0.3" footer="0.3"/>
  <pageSetup fitToHeight="1" fitToWidth="1" horizontalDpi="600" verticalDpi="600" orientation="portrait" scale="86"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Castillo</dc:creator>
  <cp:keywords/>
  <dc:description/>
  <cp:lastModifiedBy>Andrea Castillo</cp:lastModifiedBy>
  <dcterms:created xsi:type="dcterms:W3CDTF">2013-11-05T15:38:45Z</dcterms:created>
  <dcterms:modified xsi:type="dcterms:W3CDTF">2013-11-06T17:16:30Z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