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omments2.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mc:AlternateContent xmlns:mc="http://schemas.openxmlformats.org/markup-compatibility/2006">
    <mc:Choice Requires="x15">
      <x15ac:absPath xmlns:x15ac="http://schemas.microsoft.com/office/spreadsheetml/2010/11/ac" url="C:\Users\acastillo\Desktop\Vero Projects\Charts\10.27.14 Spooooooky\"/>
    </mc:Choice>
  </mc:AlternateContent>
  <bookViews>
    <workbookView xWindow="19200" yWindow="0" windowWidth="19200" windowHeight="19785" firstSheet="1" activeTab="3"/>
  </bookViews>
  <sheets>
    <sheet name="CPI" sheetId="8" state="hidden" r:id="rId1"/>
    <sheet name="C1b. Sugar Prices" sheetId="13" r:id="rId2"/>
    <sheet name="C2. Lobbying" sheetId="15" r:id="rId3"/>
    <sheet name="C3. FY15 Allocations" sheetId="17" r:id="rId4"/>
    <sheet name="Price Data" sheetId="1" r:id="rId5"/>
    <sheet name="Lobbying Data" sheetId="14" r:id="rId6"/>
    <sheet name="Subsidy Data" sheetId="16" r:id="rId7"/>
    <sheet name="C1a. Sugar Prices" sheetId="12" r:id="rId8"/>
    <sheet name="World Refined" sheetId="5" state="hidden" r:id="rId9"/>
    <sheet name="US Wholesale Beet" sheetId="7" state="hidden" r:id="rId10"/>
    <sheet name="US Retail" sheetId="6" state="hidden" r:id="rId11"/>
    <sheet name="US Raw" sheetId="9" state="hidden" r:id="rId12"/>
    <sheet name="World Raw" sheetId="10" state="hidden" r:id="rId13"/>
    <sheet name="Table 3b" sheetId="11" state="hidden" r:id="rId14"/>
  </sheets>
  <definedNames>
    <definedName name="_xlnm.Print_Area" localSheetId="13">'Table 3b'!$A$1:$U$32</definedName>
    <definedName name="_xlnm.Print_Area" localSheetId="11">'US Raw'!$A$1:$U$64</definedName>
    <definedName name="_xlnm.Print_Area" localSheetId="10">'US Retail'!$A$1:$U$63</definedName>
    <definedName name="_xlnm.Print_Area" localSheetId="9">'US Wholesale Beet'!$A$1:$U$60</definedName>
    <definedName name="_xlnm.Print_Area" localSheetId="12">'World Raw'!$A$1:$U$58</definedName>
    <definedName name="_xlnm.Print_Area" localSheetId="8">'World Refined'!$A$2:$U$43</definedName>
    <definedName name="_xlnm.Print_Titles" localSheetId="9">'US Wholesale Beet'!$1:$3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H5" i="14" l="1"/>
  <c r="I7" i="16"/>
  <c r="C30" i="16"/>
  <c r="J7" i="16"/>
  <c r="I6" i="16"/>
  <c r="J6" i="16"/>
  <c r="K7" i="16"/>
  <c r="D4" i="16"/>
  <c r="D5" i="16"/>
  <c r="D6" i="16"/>
  <c r="D7" i="16"/>
  <c r="F5" i="14"/>
  <c r="F6" i="14"/>
  <c r="F7" i="14"/>
  <c r="F8" i="14"/>
  <c r="F9" i="14"/>
  <c r="F10" i="14"/>
  <c r="F11" i="14"/>
  <c r="F12" i="14"/>
  <c r="F13" i="14"/>
  <c r="F14" i="14"/>
  <c r="F15" i="14"/>
  <c r="F16" i="14"/>
  <c r="F17" i="14"/>
  <c r="F18" i="14"/>
  <c r="F4" i="14"/>
  <c r="O40" i="1"/>
  <c r="O77" i="1"/>
  <c r="N40" i="1"/>
  <c r="N77" i="1"/>
  <c r="M40" i="1"/>
  <c r="M77" i="1"/>
  <c r="O39" i="1"/>
  <c r="O76" i="1"/>
  <c r="N39" i="1"/>
  <c r="N76" i="1"/>
  <c r="M39" i="1"/>
  <c r="M76" i="1"/>
  <c r="O38" i="1"/>
  <c r="O75" i="1"/>
  <c r="N38" i="1"/>
  <c r="N75" i="1"/>
  <c r="M38" i="1"/>
  <c r="M75" i="1"/>
  <c r="O37" i="1"/>
  <c r="O74" i="1"/>
  <c r="N37" i="1"/>
  <c r="N74" i="1"/>
  <c r="M37" i="1"/>
  <c r="M74" i="1"/>
  <c r="O36" i="1"/>
  <c r="O73" i="1"/>
  <c r="N36" i="1"/>
  <c r="N73" i="1"/>
  <c r="M36" i="1"/>
  <c r="M73" i="1"/>
  <c r="O35" i="1"/>
  <c r="O72" i="1"/>
  <c r="N35" i="1"/>
  <c r="N72" i="1"/>
  <c r="M35" i="1"/>
  <c r="M72" i="1"/>
  <c r="O34" i="1"/>
  <c r="O71" i="1"/>
  <c r="N34" i="1"/>
  <c r="N71" i="1"/>
  <c r="M34" i="1"/>
  <c r="M71" i="1"/>
  <c r="O33" i="1"/>
  <c r="O70" i="1"/>
  <c r="N33" i="1"/>
  <c r="N70" i="1"/>
  <c r="M33" i="1"/>
  <c r="M70" i="1"/>
  <c r="O32" i="1"/>
  <c r="O69" i="1"/>
  <c r="N32" i="1"/>
  <c r="N69" i="1"/>
  <c r="M32" i="1"/>
  <c r="M69" i="1"/>
  <c r="O31" i="1"/>
  <c r="O68" i="1"/>
  <c r="N31" i="1"/>
  <c r="N68" i="1"/>
  <c r="M31" i="1"/>
  <c r="M68" i="1"/>
  <c r="O30" i="1"/>
  <c r="O67" i="1"/>
  <c r="N30" i="1"/>
  <c r="N67" i="1"/>
  <c r="M30" i="1"/>
  <c r="M67" i="1"/>
  <c r="O29" i="1"/>
  <c r="O66" i="1"/>
  <c r="N29" i="1"/>
  <c r="N66" i="1"/>
  <c r="M29" i="1"/>
  <c r="M66" i="1"/>
  <c r="O28" i="1"/>
  <c r="O65" i="1"/>
  <c r="N28" i="1"/>
  <c r="N65" i="1"/>
  <c r="M28" i="1"/>
  <c r="M65" i="1"/>
  <c r="O27" i="1"/>
  <c r="O64" i="1"/>
  <c r="N27" i="1"/>
  <c r="N64" i="1"/>
  <c r="M27" i="1"/>
  <c r="M64" i="1"/>
  <c r="O26" i="1"/>
  <c r="O63" i="1"/>
  <c r="N26" i="1"/>
  <c r="N63" i="1"/>
  <c r="M26" i="1"/>
  <c r="M63" i="1"/>
  <c r="O25" i="1"/>
  <c r="O62" i="1"/>
  <c r="N25" i="1"/>
  <c r="N62" i="1"/>
  <c r="M25" i="1"/>
  <c r="M62" i="1"/>
  <c r="O24" i="1"/>
  <c r="O61" i="1"/>
  <c r="N24" i="1"/>
  <c r="N61" i="1"/>
  <c r="M24" i="1"/>
  <c r="M61" i="1"/>
  <c r="O23" i="1"/>
  <c r="O60" i="1"/>
  <c r="N23" i="1"/>
  <c r="N60" i="1"/>
  <c r="M23" i="1"/>
  <c r="M60" i="1"/>
  <c r="O22" i="1"/>
  <c r="O59" i="1"/>
  <c r="N22" i="1"/>
  <c r="N59" i="1"/>
  <c r="M22" i="1"/>
  <c r="M59" i="1"/>
  <c r="O21" i="1"/>
  <c r="O58" i="1"/>
  <c r="N21" i="1"/>
  <c r="N58" i="1"/>
  <c r="M21" i="1"/>
  <c r="M58" i="1"/>
  <c r="O20" i="1"/>
  <c r="O57" i="1"/>
  <c r="N20" i="1"/>
  <c r="N57" i="1"/>
  <c r="M20" i="1"/>
  <c r="M57" i="1"/>
  <c r="O19" i="1"/>
  <c r="O56" i="1"/>
  <c r="N19" i="1"/>
  <c r="N56" i="1"/>
  <c r="M19" i="1"/>
  <c r="M56" i="1"/>
  <c r="O18" i="1"/>
  <c r="O55" i="1"/>
  <c r="N18" i="1"/>
  <c r="N55" i="1"/>
  <c r="M18" i="1"/>
  <c r="M55" i="1"/>
  <c r="O17" i="1"/>
  <c r="O54" i="1"/>
  <c r="N17" i="1"/>
  <c r="N54" i="1"/>
  <c r="M17" i="1"/>
  <c r="M54" i="1"/>
  <c r="O16" i="1"/>
  <c r="O53" i="1"/>
  <c r="N16" i="1"/>
  <c r="N53" i="1"/>
  <c r="M16" i="1"/>
  <c r="M53" i="1"/>
  <c r="O15" i="1"/>
  <c r="O52" i="1"/>
  <c r="N15" i="1"/>
  <c r="N52" i="1"/>
  <c r="M15" i="1"/>
  <c r="M52" i="1"/>
  <c r="O14" i="1"/>
  <c r="O51" i="1"/>
  <c r="N14" i="1"/>
  <c r="N51" i="1"/>
  <c r="M14" i="1"/>
  <c r="M51" i="1"/>
  <c r="O13" i="1"/>
  <c r="O50" i="1"/>
  <c r="N13" i="1"/>
  <c r="N50" i="1"/>
  <c r="M13" i="1"/>
  <c r="M50" i="1"/>
  <c r="O12" i="1"/>
  <c r="O49" i="1"/>
  <c r="N12" i="1"/>
  <c r="N49" i="1"/>
  <c r="M12" i="1"/>
  <c r="M49" i="1"/>
  <c r="O11" i="1"/>
  <c r="O48" i="1"/>
  <c r="N11" i="1"/>
  <c r="N48" i="1"/>
  <c r="M11" i="1"/>
  <c r="M48" i="1"/>
  <c r="O10" i="1"/>
  <c r="O47" i="1"/>
  <c r="N10" i="1"/>
  <c r="N47" i="1"/>
  <c r="M10" i="1"/>
  <c r="M47" i="1"/>
  <c r="O9" i="1"/>
  <c r="O46" i="1"/>
  <c r="N9" i="1"/>
  <c r="N46" i="1"/>
  <c r="M9" i="1"/>
  <c r="M46" i="1"/>
  <c r="O8" i="1"/>
  <c r="O45" i="1"/>
  <c r="N8" i="1"/>
  <c r="N45" i="1"/>
  <c r="M8" i="1"/>
  <c r="M45" i="1"/>
  <c r="O7" i="1"/>
  <c r="O44" i="1"/>
  <c r="N7" i="1"/>
  <c r="N44" i="1"/>
  <c r="M7" i="1"/>
  <c r="M44" i="1"/>
  <c r="O6" i="1"/>
  <c r="O43" i="1"/>
  <c r="N6" i="1"/>
  <c r="N43" i="1"/>
  <c r="M6" i="1"/>
  <c r="M43" i="1"/>
  <c r="B44" i="1"/>
  <c r="C44" i="1"/>
  <c r="D44" i="1"/>
  <c r="B45" i="1"/>
  <c r="C45" i="1"/>
  <c r="D45" i="1"/>
  <c r="B46" i="1"/>
  <c r="C46" i="1"/>
  <c r="D46" i="1"/>
  <c r="B47" i="1"/>
  <c r="C47" i="1"/>
  <c r="D47" i="1"/>
  <c r="B48" i="1"/>
  <c r="C48" i="1"/>
  <c r="D48" i="1"/>
  <c r="B49" i="1"/>
  <c r="C49" i="1"/>
  <c r="D49" i="1"/>
  <c r="B50" i="1"/>
  <c r="C50" i="1"/>
  <c r="D50" i="1"/>
  <c r="B51" i="1"/>
  <c r="C51" i="1"/>
  <c r="D51" i="1"/>
  <c r="B52" i="1"/>
  <c r="C52" i="1"/>
  <c r="D52" i="1"/>
  <c r="B53" i="1"/>
  <c r="C53" i="1"/>
  <c r="D53" i="1"/>
  <c r="B54" i="1"/>
  <c r="C54" i="1"/>
  <c r="D54" i="1"/>
  <c r="B55" i="1"/>
  <c r="C55" i="1"/>
  <c r="D55" i="1"/>
  <c r="B56" i="1"/>
  <c r="C56" i="1"/>
  <c r="D56" i="1"/>
  <c r="B57" i="1"/>
  <c r="C57" i="1"/>
  <c r="D57" i="1"/>
  <c r="B58" i="1"/>
  <c r="C58" i="1"/>
  <c r="D58" i="1"/>
  <c r="B59" i="1"/>
  <c r="C59" i="1"/>
  <c r="D59" i="1"/>
  <c r="B60" i="1"/>
  <c r="C60" i="1"/>
  <c r="D60" i="1"/>
  <c r="B61" i="1"/>
  <c r="C61" i="1"/>
  <c r="D61" i="1"/>
  <c r="B62" i="1"/>
  <c r="C62" i="1"/>
  <c r="D62" i="1"/>
  <c r="B63" i="1"/>
  <c r="C63" i="1"/>
  <c r="D63" i="1"/>
  <c r="B64" i="1"/>
  <c r="C64" i="1"/>
  <c r="D64" i="1"/>
  <c r="B65" i="1"/>
  <c r="C65" i="1"/>
  <c r="D65" i="1"/>
  <c r="B66" i="1"/>
  <c r="C66" i="1"/>
  <c r="D66" i="1"/>
  <c r="B67" i="1"/>
  <c r="C67" i="1"/>
  <c r="D67" i="1"/>
  <c r="B68" i="1"/>
  <c r="C68" i="1"/>
  <c r="D68" i="1"/>
  <c r="B69" i="1"/>
  <c r="C69" i="1"/>
  <c r="D69" i="1"/>
  <c r="B70" i="1"/>
  <c r="C70" i="1"/>
  <c r="D70" i="1"/>
  <c r="B71" i="1"/>
  <c r="C71" i="1"/>
  <c r="D71" i="1"/>
  <c r="B72" i="1"/>
  <c r="C72" i="1"/>
  <c r="D72" i="1"/>
  <c r="B73" i="1"/>
  <c r="C73" i="1"/>
  <c r="D73" i="1"/>
  <c r="B74" i="1"/>
  <c r="C74" i="1"/>
  <c r="D74" i="1"/>
  <c r="B75" i="1"/>
  <c r="C75" i="1"/>
  <c r="D75" i="1"/>
  <c r="B76" i="1"/>
  <c r="C76" i="1"/>
  <c r="D76" i="1"/>
  <c r="B77" i="1"/>
  <c r="C77" i="1"/>
  <c r="D77" i="1"/>
  <c r="C43" i="1"/>
  <c r="D43" i="1"/>
  <c r="B43" i="1"/>
  <c r="O4" i="11"/>
  <c r="P4" i="11"/>
  <c r="Q4" i="11"/>
  <c r="R4" i="11"/>
  <c r="T4" i="11"/>
  <c r="O5" i="11"/>
  <c r="P5" i="11"/>
  <c r="Q5" i="11"/>
  <c r="R5" i="11"/>
  <c r="T5" i="11"/>
  <c r="U5" i="11"/>
  <c r="O6" i="11"/>
  <c r="P6" i="11"/>
  <c r="Q6" i="11"/>
  <c r="R6" i="11"/>
  <c r="T6" i="11"/>
  <c r="U6" i="11"/>
  <c r="O7" i="11"/>
  <c r="P7" i="11"/>
  <c r="Q7" i="11"/>
  <c r="R7" i="11"/>
  <c r="T7" i="11"/>
  <c r="U7" i="11"/>
  <c r="O8" i="11"/>
  <c r="P8" i="11"/>
  <c r="Q8" i="11"/>
  <c r="R8" i="11"/>
  <c r="T8" i="11"/>
  <c r="U8" i="11"/>
  <c r="O9" i="11"/>
  <c r="P9" i="11"/>
  <c r="Q9" i="11"/>
  <c r="R9" i="11"/>
  <c r="T9" i="11"/>
  <c r="U9" i="11"/>
  <c r="O10" i="11"/>
  <c r="P10" i="11"/>
  <c r="Q10" i="11"/>
  <c r="R10" i="11"/>
  <c r="T10" i="11"/>
  <c r="U10" i="11"/>
  <c r="O11" i="11"/>
  <c r="P11" i="11"/>
  <c r="Q11" i="11"/>
  <c r="R11" i="11"/>
  <c r="T11" i="11"/>
  <c r="U11" i="11"/>
  <c r="O12" i="11"/>
  <c r="P12" i="11"/>
  <c r="Q12" i="11"/>
  <c r="R12" i="11"/>
  <c r="T12" i="11"/>
  <c r="U12" i="11"/>
  <c r="O13" i="11"/>
  <c r="P13" i="11"/>
  <c r="Q13" i="11"/>
  <c r="R13" i="11"/>
  <c r="T13" i="11"/>
  <c r="U13" i="11"/>
  <c r="O14" i="11"/>
  <c r="P14" i="11"/>
  <c r="Q14" i="11"/>
  <c r="R14" i="11"/>
  <c r="T14" i="11"/>
  <c r="U14" i="11"/>
  <c r="O15" i="11"/>
  <c r="P15" i="11"/>
  <c r="Q15" i="11"/>
  <c r="R15" i="11"/>
  <c r="T15" i="11"/>
  <c r="U15" i="11"/>
  <c r="O16" i="11"/>
  <c r="P16" i="11"/>
  <c r="Q16" i="11"/>
  <c r="R16" i="11"/>
  <c r="T16" i="11"/>
  <c r="U16" i="11"/>
  <c r="O17" i="11"/>
  <c r="P17" i="11"/>
  <c r="Q17" i="11"/>
  <c r="R17" i="11"/>
  <c r="T17" i="11"/>
  <c r="U17" i="11"/>
  <c r="O18" i="11"/>
  <c r="P18" i="11"/>
  <c r="Q18" i="11"/>
  <c r="R18" i="11"/>
  <c r="T18" i="11"/>
  <c r="U18" i="11"/>
  <c r="O19" i="11"/>
  <c r="P19" i="11"/>
  <c r="Q19" i="11"/>
  <c r="R19" i="11"/>
  <c r="T19" i="11"/>
  <c r="U19" i="11"/>
  <c r="O20" i="11"/>
  <c r="P20" i="11"/>
  <c r="Q20" i="11"/>
  <c r="R20" i="11"/>
  <c r="T20" i="11"/>
  <c r="U20" i="11"/>
  <c r="O21" i="11"/>
  <c r="P21" i="11"/>
  <c r="Q21" i="11"/>
  <c r="R21" i="11"/>
  <c r="T21" i="11"/>
  <c r="U21" i="11"/>
  <c r="O22" i="11"/>
  <c r="P22" i="11"/>
  <c r="Q22" i="11"/>
  <c r="R22" i="11"/>
  <c r="T22" i="11"/>
  <c r="U22" i="11"/>
  <c r="O23" i="11"/>
  <c r="P23" i="11"/>
  <c r="Q23" i="11"/>
  <c r="R23" i="11"/>
  <c r="T23" i="11"/>
  <c r="U23" i="11"/>
  <c r="O24" i="11"/>
  <c r="P24" i="11"/>
  <c r="Q24" i="11"/>
  <c r="R24" i="11"/>
  <c r="T24" i="11"/>
  <c r="U24" i="11"/>
  <c r="O25" i="11"/>
  <c r="P25" i="11"/>
  <c r="Q25" i="11"/>
  <c r="R25" i="11"/>
  <c r="T25" i="11"/>
  <c r="U25" i="11"/>
  <c r="O26" i="11"/>
  <c r="P26" i="11"/>
  <c r="Q26" i="11"/>
  <c r="R26" i="11"/>
  <c r="T26" i="11"/>
  <c r="U26" i="11"/>
  <c r="O27" i="11"/>
  <c r="P27" i="11"/>
  <c r="Q27" i="11"/>
  <c r="R27" i="11"/>
  <c r="T27" i="11"/>
  <c r="U27" i="11"/>
  <c r="O28" i="11"/>
  <c r="P28" i="11"/>
  <c r="Q28" i="11"/>
  <c r="R28" i="11"/>
  <c r="T28" i="11"/>
  <c r="U28" i="11"/>
  <c r="O29" i="11"/>
  <c r="P29" i="11"/>
  <c r="Q29" i="11"/>
  <c r="U29" i="11"/>
  <c r="O4" i="10"/>
  <c r="P4" i="10"/>
  <c r="Q4" i="10"/>
  <c r="R4" i="10"/>
  <c r="T4" i="10"/>
  <c r="O5" i="10"/>
  <c r="P5" i="10"/>
  <c r="Q5" i="10"/>
  <c r="R5" i="10"/>
  <c r="T5" i="10"/>
  <c r="U5" i="10"/>
  <c r="O6" i="10"/>
  <c r="P6" i="10"/>
  <c r="Q6" i="10"/>
  <c r="R6" i="10"/>
  <c r="T6" i="10"/>
  <c r="U6" i="10"/>
  <c r="O7" i="10"/>
  <c r="P7" i="10"/>
  <c r="Q7" i="10"/>
  <c r="R7" i="10"/>
  <c r="T7" i="10"/>
  <c r="U7" i="10"/>
  <c r="O8" i="10"/>
  <c r="P8" i="10"/>
  <c r="Q8" i="10"/>
  <c r="R8" i="10"/>
  <c r="T8" i="10"/>
  <c r="U8" i="10"/>
  <c r="O9" i="10"/>
  <c r="P9" i="10"/>
  <c r="Q9" i="10"/>
  <c r="R9" i="10"/>
  <c r="T9" i="10"/>
  <c r="U9" i="10"/>
  <c r="O10" i="10"/>
  <c r="P10" i="10"/>
  <c r="Q10" i="10"/>
  <c r="R10" i="10"/>
  <c r="T10" i="10"/>
  <c r="U10" i="10"/>
  <c r="O11" i="10"/>
  <c r="P11" i="10"/>
  <c r="Q11" i="10"/>
  <c r="R11" i="10"/>
  <c r="T11" i="10"/>
  <c r="U11" i="10"/>
  <c r="O12" i="10"/>
  <c r="P12" i="10"/>
  <c r="Q12" i="10"/>
  <c r="R12" i="10"/>
  <c r="T12" i="10"/>
  <c r="U12" i="10"/>
  <c r="O13" i="10"/>
  <c r="P13" i="10"/>
  <c r="Q13" i="10"/>
  <c r="R13" i="10"/>
  <c r="T13" i="10"/>
  <c r="U13" i="10"/>
  <c r="O14" i="10"/>
  <c r="P14" i="10"/>
  <c r="Q14" i="10"/>
  <c r="R14" i="10"/>
  <c r="T14" i="10"/>
  <c r="U14" i="10"/>
  <c r="O15" i="10"/>
  <c r="P15" i="10"/>
  <c r="Q15" i="10"/>
  <c r="R15" i="10"/>
  <c r="T15" i="10"/>
  <c r="U15" i="10"/>
  <c r="O16" i="10"/>
  <c r="P16" i="10"/>
  <c r="Q16" i="10"/>
  <c r="R16" i="10"/>
  <c r="T16" i="10"/>
  <c r="U16" i="10"/>
  <c r="O17" i="10"/>
  <c r="P17" i="10"/>
  <c r="Q17" i="10"/>
  <c r="R17" i="10"/>
  <c r="T17" i="10"/>
  <c r="U17" i="10"/>
  <c r="O18" i="10"/>
  <c r="P18" i="10"/>
  <c r="Q18" i="10"/>
  <c r="R18" i="10"/>
  <c r="T18" i="10"/>
  <c r="U18" i="10"/>
  <c r="O19" i="10"/>
  <c r="P19" i="10"/>
  <c r="Q19" i="10"/>
  <c r="R19" i="10"/>
  <c r="T19" i="10"/>
  <c r="U19" i="10"/>
  <c r="O20" i="10"/>
  <c r="P20" i="10"/>
  <c r="Q20" i="10"/>
  <c r="R20" i="10"/>
  <c r="T20" i="10"/>
  <c r="U20" i="10"/>
  <c r="O21" i="10"/>
  <c r="P21" i="10"/>
  <c r="Q21" i="10"/>
  <c r="R21" i="10"/>
  <c r="T21" i="10"/>
  <c r="U21" i="10"/>
  <c r="O22" i="10"/>
  <c r="P22" i="10"/>
  <c r="Q22" i="10"/>
  <c r="R22" i="10"/>
  <c r="T22" i="10"/>
  <c r="U22" i="10"/>
  <c r="O23" i="10"/>
  <c r="P23" i="10"/>
  <c r="Q23" i="10"/>
  <c r="R23" i="10"/>
  <c r="T23" i="10"/>
  <c r="U23" i="10"/>
  <c r="O24" i="10"/>
  <c r="P24" i="10"/>
  <c r="Q24" i="10"/>
  <c r="R24" i="10"/>
  <c r="T24" i="10"/>
  <c r="U24" i="10"/>
  <c r="O25" i="10"/>
  <c r="P25" i="10"/>
  <c r="Q25" i="10"/>
  <c r="R25" i="10"/>
  <c r="T25" i="10"/>
  <c r="U25" i="10"/>
  <c r="O26" i="10"/>
  <c r="P26" i="10"/>
  <c r="Q26" i="10"/>
  <c r="R26" i="10"/>
  <c r="T26" i="10"/>
  <c r="U26" i="10"/>
  <c r="O27" i="10"/>
  <c r="P27" i="10"/>
  <c r="Q27" i="10"/>
  <c r="R27" i="10"/>
  <c r="T27" i="10"/>
  <c r="U27" i="10"/>
  <c r="O28" i="10"/>
  <c r="P28" i="10"/>
  <c r="Q28" i="10"/>
  <c r="R28" i="10"/>
  <c r="T28" i="10"/>
  <c r="U28" i="10"/>
  <c r="O29" i="10"/>
  <c r="P29" i="10"/>
  <c r="Q29" i="10"/>
  <c r="R29" i="10"/>
  <c r="T29" i="10"/>
  <c r="O30" i="10"/>
  <c r="P30" i="10"/>
  <c r="Q30" i="10"/>
  <c r="R30" i="10"/>
  <c r="T30" i="10"/>
  <c r="U30" i="10"/>
  <c r="O31" i="10"/>
  <c r="P31" i="10"/>
  <c r="Q31" i="10"/>
  <c r="R31" i="10"/>
  <c r="T31" i="10"/>
  <c r="U31" i="10"/>
  <c r="P32" i="10"/>
  <c r="Q32" i="10"/>
  <c r="U32" i="10"/>
  <c r="P33" i="10"/>
  <c r="Q33" i="10"/>
  <c r="U33" i="10"/>
  <c r="P34" i="10"/>
  <c r="Q34" i="10"/>
  <c r="T34" i="10"/>
  <c r="P35" i="10"/>
  <c r="Q35" i="10"/>
  <c r="R35" i="10"/>
  <c r="T35" i="10"/>
  <c r="U35" i="10"/>
  <c r="P36" i="10"/>
  <c r="Q36" i="10"/>
  <c r="R36" i="10"/>
  <c r="T36" i="10"/>
  <c r="U36" i="10"/>
  <c r="O37" i="10"/>
  <c r="P37" i="10"/>
  <c r="Q37" i="10"/>
  <c r="R37" i="10"/>
  <c r="T37" i="10"/>
  <c r="U37" i="10"/>
  <c r="O38" i="10"/>
  <c r="P38" i="10"/>
  <c r="Q38" i="10"/>
  <c r="R38" i="10"/>
  <c r="T38" i="10"/>
  <c r="U38" i="10"/>
  <c r="O39" i="10"/>
  <c r="P39" i="10"/>
  <c r="Q39" i="10"/>
  <c r="R39" i="10"/>
  <c r="T39" i="10"/>
  <c r="U39" i="10"/>
  <c r="O40" i="10"/>
  <c r="P40" i="10"/>
  <c r="Q40" i="10"/>
  <c r="R40" i="10"/>
  <c r="T40" i="10"/>
  <c r="U40" i="10"/>
  <c r="O41" i="10"/>
  <c r="P41" i="10"/>
  <c r="Q41" i="10"/>
  <c r="R41" i="10"/>
  <c r="T41" i="10"/>
  <c r="U41" i="10"/>
  <c r="O42" i="10"/>
  <c r="P42" i="10"/>
  <c r="Q42" i="10"/>
  <c r="R42" i="10"/>
  <c r="T42" i="10"/>
  <c r="U42" i="10"/>
  <c r="O43" i="10"/>
  <c r="P43" i="10"/>
  <c r="Q43" i="10"/>
  <c r="R43" i="10"/>
  <c r="T43" i="10"/>
  <c r="U43" i="10"/>
  <c r="O44" i="10"/>
  <c r="P44" i="10"/>
  <c r="Q44" i="10"/>
  <c r="R44" i="10"/>
  <c r="T44" i="10"/>
  <c r="U44" i="10"/>
  <c r="O45" i="10"/>
  <c r="P45" i="10"/>
  <c r="Q45" i="10"/>
  <c r="R45" i="10"/>
  <c r="T45" i="10"/>
  <c r="U45" i="10"/>
  <c r="O46" i="10"/>
  <c r="P46" i="10"/>
  <c r="Q46" i="10"/>
  <c r="R46" i="10"/>
  <c r="T46" i="10"/>
  <c r="U46" i="10"/>
  <c r="O47" i="10"/>
  <c r="P47" i="10"/>
  <c r="Q47" i="10"/>
  <c r="R47" i="10"/>
  <c r="T47" i="10"/>
  <c r="U47" i="10"/>
  <c r="O48" i="10"/>
  <c r="P48" i="10"/>
  <c r="Q48" i="10"/>
  <c r="R48" i="10"/>
  <c r="T48" i="10"/>
  <c r="U48" i="10"/>
  <c r="O49" i="10"/>
  <c r="P49" i="10"/>
  <c r="Q49" i="10"/>
  <c r="R49" i="10"/>
  <c r="T49" i="10"/>
  <c r="U49" i="10"/>
  <c r="O50" i="10"/>
  <c r="P50" i="10"/>
  <c r="Q50" i="10"/>
  <c r="R50" i="10"/>
  <c r="T50" i="10"/>
  <c r="U50" i="10"/>
  <c r="O51" i="10"/>
  <c r="P51" i="10"/>
  <c r="Q51" i="10"/>
  <c r="R51" i="10"/>
  <c r="T51" i="10"/>
  <c r="U51" i="10"/>
  <c r="O52" i="10"/>
  <c r="P52" i="10"/>
  <c r="Q52" i="10"/>
  <c r="R52" i="10"/>
  <c r="T52" i="10"/>
  <c r="U52" i="10"/>
  <c r="O53" i="10"/>
  <c r="P53" i="10"/>
  <c r="Q53" i="10"/>
  <c r="R53" i="10"/>
  <c r="T53" i="10"/>
  <c r="U53" i="10"/>
  <c r="O54" i="10"/>
  <c r="P54" i="10"/>
  <c r="Q54" i="10"/>
  <c r="R54" i="10"/>
  <c r="T54" i="10"/>
  <c r="U54" i="10"/>
  <c r="O55" i="10"/>
  <c r="P55" i="10"/>
  <c r="O5" i="9"/>
  <c r="P5" i="9"/>
  <c r="Q5" i="9"/>
  <c r="R5" i="9"/>
  <c r="T5" i="9"/>
  <c r="O6" i="9"/>
  <c r="P6" i="9"/>
  <c r="Q6" i="9"/>
  <c r="R6" i="9"/>
  <c r="T6" i="9"/>
  <c r="U6" i="9"/>
  <c r="O7" i="9"/>
  <c r="P7" i="9"/>
  <c r="Q7" i="9"/>
  <c r="R7" i="9"/>
  <c r="T7" i="9"/>
  <c r="U7" i="9"/>
  <c r="O8" i="9"/>
  <c r="P8" i="9"/>
  <c r="Q8" i="9"/>
  <c r="R8" i="9"/>
  <c r="T8" i="9"/>
  <c r="U8" i="9"/>
  <c r="O9" i="9"/>
  <c r="P9" i="9"/>
  <c r="Q9" i="9"/>
  <c r="R9" i="9"/>
  <c r="T9" i="9"/>
  <c r="U9" i="9"/>
  <c r="O10" i="9"/>
  <c r="P10" i="9"/>
  <c r="Q10" i="9"/>
  <c r="R10" i="9"/>
  <c r="T10" i="9"/>
  <c r="U10" i="9"/>
  <c r="O11" i="9"/>
  <c r="P11" i="9"/>
  <c r="Q11" i="9"/>
  <c r="R11" i="9"/>
  <c r="T11" i="9"/>
  <c r="U11" i="9"/>
  <c r="O12" i="9"/>
  <c r="P12" i="9"/>
  <c r="Q12" i="9"/>
  <c r="R12" i="9"/>
  <c r="T12" i="9"/>
  <c r="U12" i="9"/>
  <c r="O13" i="9"/>
  <c r="P13" i="9"/>
  <c r="Q13" i="9"/>
  <c r="R13" i="9"/>
  <c r="T13" i="9"/>
  <c r="U13" i="9"/>
  <c r="O14" i="9"/>
  <c r="P14" i="9"/>
  <c r="Q14" i="9"/>
  <c r="R14" i="9"/>
  <c r="T14" i="9"/>
  <c r="U14" i="9"/>
  <c r="O15" i="9"/>
  <c r="P15" i="9"/>
  <c r="Q15" i="9"/>
  <c r="R15" i="9"/>
  <c r="T15" i="9"/>
  <c r="U15" i="9"/>
  <c r="O16" i="9"/>
  <c r="P16" i="9"/>
  <c r="Q16" i="9"/>
  <c r="R16" i="9"/>
  <c r="T16" i="9"/>
  <c r="U16" i="9"/>
  <c r="O17" i="9"/>
  <c r="P17" i="9"/>
  <c r="Q17" i="9"/>
  <c r="R17" i="9"/>
  <c r="T17" i="9"/>
  <c r="U17" i="9"/>
  <c r="O18" i="9"/>
  <c r="P18" i="9"/>
  <c r="Q18" i="9"/>
  <c r="R18" i="9"/>
  <c r="T18" i="9"/>
  <c r="U18" i="9"/>
  <c r="O19" i="9"/>
  <c r="P19" i="9"/>
  <c r="Q19" i="9"/>
  <c r="R19" i="9"/>
  <c r="T19" i="9"/>
  <c r="U19" i="9"/>
  <c r="O20" i="9"/>
  <c r="P20" i="9"/>
  <c r="Q20" i="9"/>
  <c r="R20" i="9"/>
  <c r="T20" i="9"/>
  <c r="U20" i="9"/>
  <c r="O21" i="9"/>
  <c r="P21" i="9"/>
  <c r="Q21" i="9"/>
  <c r="R21" i="9"/>
  <c r="T21" i="9"/>
  <c r="U21" i="9"/>
  <c r="O22" i="9"/>
  <c r="P22" i="9"/>
  <c r="Q22" i="9"/>
  <c r="R22" i="9"/>
  <c r="T22" i="9"/>
  <c r="U22" i="9"/>
  <c r="O23" i="9"/>
  <c r="P23" i="9"/>
  <c r="Q23" i="9"/>
  <c r="R23" i="9"/>
  <c r="T23" i="9"/>
  <c r="U23" i="9"/>
  <c r="O24" i="9"/>
  <c r="P24" i="9"/>
  <c r="Q24" i="9"/>
  <c r="R24" i="9"/>
  <c r="T24" i="9"/>
  <c r="U24" i="9"/>
  <c r="O25" i="9"/>
  <c r="P25" i="9"/>
  <c r="Q25" i="9"/>
  <c r="R25" i="9"/>
  <c r="T25" i="9"/>
  <c r="U25" i="9"/>
  <c r="O26" i="9"/>
  <c r="P26" i="9"/>
  <c r="Q26" i="9"/>
  <c r="R26" i="9"/>
  <c r="T26" i="9"/>
  <c r="U26" i="9"/>
  <c r="O27" i="9"/>
  <c r="P27" i="9"/>
  <c r="Q27" i="9"/>
  <c r="R27" i="9"/>
  <c r="T27" i="9"/>
  <c r="U27" i="9"/>
  <c r="O28" i="9"/>
  <c r="P28" i="9"/>
  <c r="Q28" i="9"/>
  <c r="R28" i="9"/>
  <c r="T28" i="9"/>
  <c r="U28" i="9"/>
  <c r="O29" i="9"/>
  <c r="P29" i="9"/>
  <c r="Q29" i="9"/>
  <c r="R29" i="9"/>
  <c r="T29" i="9"/>
  <c r="U29" i="9"/>
  <c r="O30" i="9"/>
  <c r="P30" i="9"/>
  <c r="Q30" i="9"/>
  <c r="R30" i="9"/>
  <c r="T30" i="9"/>
  <c r="O31" i="9"/>
  <c r="P31" i="9"/>
  <c r="Q31" i="9"/>
  <c r="R31" i="9"/>
  <c r="T31" i="9"/>
  <c r="O32" i="9"/>
  <c r="P32" i="9"/>
  <c r="Q32" i="9"/>
  <c r="R32" i="9"/>
  <c r="T32" i="9"/>
  <c r="O33" i="9"/>
  <c r="P33" i="9"/>
  <c r="Q33" i="9"/>
  <c r="R33" i="9"/>
  <c r="T33" i="9"/>
  <c r="O34" i="9"/>
  <c r="P34" i="9"/>
  <c r="Q34" i="9"/>
  <c r="R34" i="9"/>
  <c r="T34" i="9"/>
  <c r="O35" i="9"/>
  <c r="P35" i="9"/>
  <c r="Q35" i="9"/>
  <c r="R35" i="9"/>
  <c r="T35" i="9"/>
  <c r="O36" i="9"/>
  <c r="P36" i="9"/>
  <c r="Q36" i="9"/>
  <c r="R36" i="9"/>
  <c r="T36" i="9"/>
  <c r="U36" i="9"/>
  <c r="O37" i="9"/>
  <c r="P37" i="9"/>
  <c r="Q37" i="9"/>
  <c r="R37" i="9"/>
  <c r="T37" i="9"/>
  <c r="U37" i="9"/>
  <c r="O38" i="9"/>
  <c r="P38" i="9"/>
  <c r="Q38" i="9"/>
  <c r="R38" i="9"/>
  <c r="T38" i="9"/>
  <c r="U38" i="9"/>
  <c r="O39" i="9"/>
  <c r="P39" i="9"/>
  <c r="Q39" i="9"/>
  <c r="R39" i="9"/>
  <c r="T39" i="9"/>
  <c r="U39" i="9"/>
  <c r="O40" i="9"/>
  <c r="P40" i="9"/>
  <c r="Q40" i="9"/>
  <c r="R40" i="9"/>
  <c r="T40" i="9"/>
  <c r="U40" i="9"/>
  <c r="O41" i="9"/>
  <c r="P41" i="9"/>
  <c r="Q41" i="9"/>
  <c r="R41" i="9"/>
  <c r="T41" i="9"/>
  <c r="U41" i="9"/>
  <c r="O42" i="9"/>
  <c r="P42" i="9"/>
  <c r="Q42" i="9"/>
  <c r="R42" i="9"/>
  <c r="T42" i="9"/>
  <c r="U42" i="9"/>
  <c r="O43" i="9"/>
  <c r="P43" i="9"/>
  <c r="Q43" i="9"/>
  <c r="R43" i="9"/>
  <c r="T43" i="9"/>
  <c r="U43" i="9"/>
  <c r="O44" i="9"/>
  <c r="P44" i="9"/>
  <c r="Q44" i="9"/>
  <c r="R44" i="9"/>
  <c r="T44" i="9"/>
  <c r="U44" i="9"/>
  <c r="O45" i="9"/>
  <c r="P45" i="9"/>
  <c r="Q45" i="9"/>
  <c r="R45" i="9"/>
  <c r="T45" i="9"/>
  <c r="U45" i="9"/>
  <c r="O46" i="9"/>
  <c r="P46" i="9"/>
  <c r="Q46" i="9"/>
  <c r="R46" i="9"/>
  <c r="T46" i="9"/>
  <c r="U46" i="9"/>
  <c r="O47" i="9"/>
  <c r="P47" i="9"/>
  <c r="Q47" i="9"/>
  <c r="R47" i="9"/>
  <c r="T47" i="9"/>
  <c r="U47" i="9"/>
  <c r="O48" i="9"/>
  <c r="P48" i="9"/>
  <c r="Q48" i="9"/>
  <c r="R48" i="9"/>
  <c r="T48" i="9"/>
  <c r="U48" i="9"/>
  <c r="O49" i="9"/>
  <c r="P49" i="9"/>
  <c r="Q49" i="9"/>
  <c r="R49" i="9"/>
  <c r="T49" i="9"/>
  <c r="U49" i="9"/>
  <c r="O50" i="9"/>
  <c r="P50" i="9"/>
  <c r="Q50" i="9"/>
  <c r="R50" i="9"/>
  <c r="T50" i="9"/>
  <c r="U50" i="9"/>
  <c r="O51" i="9"/>
  <c r="P51" i="9"/>
  <c r="Q51" i="9"/>
  <c r="R51" i="9"/>
  <c r="T51" i="9"/>
  <c r="U51" i="9"/>
  <c r="O52" i="9"/>
  <c r="P52" i="9"/>
  <c r="Q52" i="9"/>
  <c r="R52" i="9"/>
  <c r="T52" i="9"/>
  <c r="U52" i="9"/>
  <c r="O53" i="9"/>
  <c r="P53" i="9"/>
  <c r="Q53" i="9"/>
  <c r="R53" i="9"/>
  <c r="T53" i="9"/>
  <c r="U53" i="9"/>
  <c r="O54" i="9"/>
  <c r="P54" i="9"/>
  <c r="Q54" i="9"/>
  <c r="R54" i="9"/>
  <c r="T54" i="9"/>
  <c r="U54" i="9"/>
  <c r="O55" i="9"/>
  <c r="P55" i="9"/>
  <c r="Q55" i="9"/>
  <c r="R55" i="9"/>
  <c r="T55" i="9"/>
  <c r="U55" i="9"/>
  <c r="O56" i="9"/>
  <c r="P56" i="9"/>
  <c r="Q56" i="9"/>
  <c r="R56" i="9"/>
  <c r="T56" i="9"/>
  <c r="U56" i="9"/>
  <c r="O57" i="9"/>
  <c r="P57" i="9"/>
  <c r="Q57" i="9"/>
  <c r="R57" i="9"/>
  <c r="T57" i="9"/>
  <c r="U57" i="9"/>
  <c r="O58" i="9"/>
  <c r="P58" i="9"/>
  <c r="Q58" i="9"/>
  <c r="R58" i="9"/>
  <c r="T58" i="9"/>
  <c r="U58" i="9"/>
  <c r="O59" i="9"/>
  <c r="P59" i="9"/>
  <c r="Q59" i="9"/>
  <c r="U59" i="9"/>
  <c r="F38" i="1"/>
  <c r="F39" i="1"/>
  <c r="F40" i="1"/>
  <c r="G40" i="1"/>
  <c r="H40"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H6" i="1"/>
  <c r="F6" i="1"/>
  <c r="O59" i="6"/>
  <c r="P59" i="6"/>
  <c r="T59" i="6"/>
  <c r="O58" i="7"/>
  <c r="P58" i="7"/>
  <c r="Q58" i="7"/>
  <c r="T58" i="7"/>
  <c r="O4" i="7"/>
  <c r="P4" i="7"/>
  <c r="Q4" i="7"/>
  <c r="R4" i="7"/>
  <c r="T4" i="7"/>
  <c r="O5" i="7"/>
  <c r="P5" i="7"/>
  <c r="Q5" i="7"/>
  <c r="R5" i="7"/>
  <c r="T5" i="7"/>
  <c r="U5" i="7"/>
  <c r="O6" i="7"/>
  <c r="P6" i="7"/>
  <c r="Q6" i="7"/>
  <c r="R6" i="7"/>
  <c r="T6" i="7"/>
  <c r="U6" i="7"/>
  <c r="O7" i="7"/>
  <c r="P7" i="7"/>
  <c r="Q7" i="7"/>
  <c r="R7" i="7"/>
  <c r="T7" i="7"/>
  <c r="U7" i="7"/>
  <c r="O8" i="7"/>
  <c r="P8" i="7"/>
  <c r="Q8" i="7"/>
  <c r="R8" i="7"/>
  <c r="T8" i="7"/>
  <c r="U8" i="7"/>
  <c r="O9" i="7"/>
  <c r="P9" i="7"/>
  <c r="Q9" i="7"/>
  <c r="R9" i="7"/>
  <c r="T9" i="7"/>
  <c r="U9" i="7"/>
  <c r="O10" i="7"/>
  <c r="P10" i="7"/>
  <c r="Q10" i="7"/>
  <c r="R10" i="7"/>
  <c r="T10" i="7"/>
  <c r="U10" i="7"/>
  <c r="O11" i="7"/>
  <c r="P11" i="7"/>
  <c r="Q11" i="7"/>
  <c r="R11" i="7"/>
  <c r="T11" i="7"/>
  <c r="U11" i="7"/>
  <c r="O12" i="7"/>
  <c r="P12" i="7"/>
  <c r="Q12" i="7"/>
  <c r="R12" i="7"/>
  <c r="T12" i="7"/>
  <c r="U12" i="7"/>
  <c r="O13" i="7"/>
  <c r="P13" i="7"/>
  <c r="Q13" i="7"/>
  <c r="R13" i="7"/>
  <c r="T13" i="7"/>
  <c r="U13" i="7"/>
  <c r="O14" i="7"/>
  <c r="P14" i="7"/>
  <c r="Q14" i="7"/>
  <c r="R14" i="7"/>
  <c r="T14" i="7"/>
  <c r="U14" i="7"/>
  <c r="O15" i="7"/>
  <c r="P15" i="7"/>
  <c r="Q15" i="7"/>
  <c r="R15" i="7"/>
  <c r="T15" i="7"/>
  <c r="U15" i="7"/>
  <c r="O16" i="7"/>
  <c r="P16" i="7"/>
  <c r="Q16" i="7"/>
  <c r="R16" i="7"/>
  <c r="T16" i="7"/>
  <c r="U16" i="7"/>
  <c r="O17" i="7"/>
  <c r="P17" i="7"/>
  <c r="Q17" i="7"/>
  <c r="R17" i="7"/>
  <c r="T17" i="7"/>
  <c r="U17" i="7"/>
  <c r="O18" i="7"/>
  <c r="P18" i="7"/>
  <c r="Q18" i="7"/>
  <c r="R18" i="7"/>
  <c r="T18" i="7"/>
  <c r="U18" i="7"/>
  <c r="O19" i="7"/>
  <c r="P19" i="7"/>
  <c r="Q19" i="7"/>
  <c r="R19" i="7"/>
  <c r="T19" i="7"/>
  <c r="U19" i="7"/>
  <c r="O20" i="7"/>
  <c r="P20" i="7"/>
  <c r="Q20" i="7"/>
  <c r="R20" i="7"/>
  <c r="T20" i="7"/>
  <c r="U20" i="7"/>
  <c r="O21" i="7"/>
  <c r="P21" i="7"/>
  <c r="Q21" i="7"/>
  <c r="R21" i="7"/>
  <c r="T21" i="7"/>
  <c r="U21" i="7"/>
  <c r="O22" i="7"/>
  <c r="P22" i="7"/>
  <c r="Q22" i="7"/>
  <c r="R22" i="7"/>
  <c r="T22" i="7"/>
  <c r="U22" i="7"/>
  <c r="O23" i="7"/>
  <c r="P23" i="7"/>
  <c r="Q23" i="7"/>
  <c r="R23" i="7"/>
  <c r="T23" i="7"/>
  <c r="U23" i="7"/>
  <c r="O24" i="7"/>
  <c r="P24" i="7"/>
  <c r="Q24" i="7"/>
  <c r="R24" i="7"/>
  <c r="T24" i="7"/>
  <c r="U24" i="7"/>
  <c r="O25" i="7"/>
  <c r="P25" i="7"/>
  <c r="Q25" i="7"/>
  <c r="R25" i="7"/>
  <c r="T25" i="7"/>
  <c r="U25" i="7"/>
  <c r="O26" i="7"/>
  <c r="P26" i="7"/>
  <c r="Q26" i="7"/>
  <c r="R26" i="7"/>
  <c r="T26" i="7"/>
  <c r="U26" i="7"/>
  <c r="O27" i="7"/>
  <c r="P27" i="7"/>
  <c r="Q27" i="7"/>
  <c r="R27" i="7"/>
  <c r="T27" i="7"/>
  <c r="U27" i="7"/>
  <c r="O28" i="7"/>
  <c r="P28" i="7"/>
  <c r="Q28" i="7"/>
  <c r="R28" i="7"/>
  <c r="T28" i="7"/>
  <c r="U28" i="7"/>
  <c r="O29" i="7"/>
  <c r="P29" i="7"/>
  <c r="T29" i="7"/>
  <c r="O30" i="7"/>
  <c r="P30" i="7"/>
  <c r="Q30" i="7"/>
  <c r="R30" i="7"/>
  <c r="T30" i="7"/>
  <c r="U30" i="7"/>
  <c r="O31" i="7"/>
  <c r="P31" i="7"/>
  <c r="Q31" i="7"/>
  <c r="R31" i="7"/>
  <c r="T31" i="7"/>
  <c r="U31" i="7"/>
  <c r="O32" i="7"/>
  <c r="P32" i="7"/>
  <c r="Q32" i="7"/>
  <c r="R32" i="7"/>
  <c r="T32" i="7"/>
  <c r="U32" i="7"/>
  <c r="O33" i="7"/>
  <c r="P33" i="7"/>
  <c r="Q33" i="7"/>
  <c r="R33" i="7"/>
  <c r="T33" i="7"/>
  <c r="U33" i="7"/>
  <c r="O34" i="7"/>
  <c r="P34" i="7"/>
  <c r="Q34" i="7"/>
  <c r="R34" i="7"/>
  <c r="T34" i="7"/>
  <c r="O35" i="7"/>
  <c r="P35" i="7"/>
  <c r="Q35" i="7"/>
  <c r="R35" i="7"/>
  <c r="T35" i="7"/>
  <c r="U35" i="7"/>
  <c r="O36" i="7"/>
  <c r="P36" i="7"/>
  <c r="Q36" i="7"/>
  <c r="R36" i="7"/>
  <c r="T36" i="7"/>
  <c r="U36" i="7"/>
  <c r="O37" i="7"/>
  <c r="P37" i="7"/>
  <c r="Q37" i="7"/>
  <c r="R37" i="7"/>
  <c r="T37" i="7"/>
  <c r="U37" i="7"/>
  <c r="O38" i="7"/>
  <c r="P38" i="7"/>
  <c r="Q38" i="7"/>
  <c r="R38" i="7"/>
  <c r="T38" i="7"/>
  <c r="U38" i="7"/>
  <c r="O39" i="7"/>
  <c r="P39" i="7"/>
  <c r="Q39" i="7"/>
  <c r="R39" i="7"/>
  <c r="T39" i="7"/>
  <c r="U39" i="7"/>
  <c r="O40" i="7"/>
  <c r="P40" i="7"/>
  <c r="Q40" i="7"/>
  <c r="R40" i="7"/>
  <c r="T40" i="7"/>
  <c r="U40" i="7"/>
  <c r="O41" i="7"/>
  <c r="P41" i="7"/>
  <c r="Q41" i="7"/>
  <c r="R41" i="7"/>
  <c r="T41" i="7"/>
  <c r="U41" i="7"/>
  <c r="O42" i="7"/>
  <c r="P42" i="7"/>
  <c r="Q42" i="7"/>
  <c r="R42" i="7"/>
  <c r="T42" i="7"/>
  <c r="U42" i="7"/>
  <c r="O43" i="7"/>
  <c r="P43" i="7"/>
  <c r="Q43" i="7"/>
  <c r="R43" i="7"/>
  <c r="T43" i="7"/>
  <c r="U43" i="7"/>
  <c r="O44" i="7"/>
  <c r="P44" i="7"/>
  <c r="Q44" i="7"/>
  <c r="R44" i="7"/>
  <c r="T44" i="7"/>
  <c r="U44" i="7"/>
  <c r="O45" i="7"/>
  <c r="P45" i="7"/>
  <c r="Q45" i="7"/>
  <c r="R45" i="7"/>
  <c r="T45" i="7"/>
  <c r="U45" i="7"/>
  <c r="O46" i="7"/>
  <c r="P46" i="7"/>
  <c r="Q46" i="7"/>
  <c r="R46" i="7"/>
  <c r="T46" i="7"/>
  <c r="U46" i="7"/>
  <c r="O47" i="7"/>
  <c r="P47" i="7"/>
  <c r="Q47" i="7"/>
  <c r="R47" i="7"/>
  <c r="T47" i="7"/>
  <c r="U47" i="7"/>
  <c r="O48" i="7"/>
  <c r="P48" i="7"/>
  <c r="Q48" i="7"/>
  <c r="R48" i="7"/>
  <c r="T48" i="7"/>
  <c r="U48" i="7"/>
  <c r="O49" i="7"/>
  <c r="P49" i="7"/>
  <c r="Q49" i="7"/>
  <c r="R49" i="7"/>
  <c r="T49" i="7"/>
  <c r="U49" i="7"/>
  <c r="O50" i="7"/>
  <c r="P50" i="7"/>
  <c r="Q50" i="7"/>
  <c r="R50" i="7"/>
  <c r="T50" i="7"/>
  <c r="U50" i="7"/>
  <c r="O51" i="7"/>
  <c r="P51" i="7"/>
  <c r="Q51" i="7"/>
  <c r="R51" i="7"/>
  <c r="T51" i="7"/>
  <c r="U51" i="7"/>
  <c r="O52" i="7"/>
  <c r="P52" i="7"/>
  <c r="Q52" i="7"/>
  <c r="R52" i="7"/>
  <c r="T52" i="7"/>
  <c r="U52" i="7"/>
  <c r="O53" i="7"/>
  <c r="P53" i="7"/>
  <c r="Q53" i="7"/>
  <c r="R53" i="7"/>
  <c r="T53" i="7"/>
  <c r="U53" i="7"/>
  <c r="O54" i="7"/>
  <c r="P54" i="7"/>
  <c r="Q54" i="7"/>
  <c r="R54" i="7"/>
  <c r="T54" i="7"/>
  <c r="U54" i="7"/>
  <c r="O55" i="7"/>
  <c r="P55" i="7"/>
  <c r="Q55" i="7"/>
  <c r="R55" i="7"/>
  <c r="T55" i="7"/>
  <c r="U55" i="7"/>
  <c r="O56" i="7"/>
  <c r="P56" i="7"/>
  <c r="Q56" i="7"/>
  <c r="R56" i="7"/>
  <c r="T56" i="7"/>
  <c r="U56" i="7"/>
  <c r="O57" i="7"/>
  <c r="P57" i="7"/>
  <c r="Q57" i="7"/>
  <c r="R57" i="7"/>
  <c r="T57" i="7"/>
  <c r="U57" i="7"/>
  <c r="U58" i="7"/>
  <c r="O5" i="6"/>
  <c r="P5" i="6"/>
  <c r="Q5" i="6"/>
  <c r="R5" i="6"/>
  <c r="T5" i="6"/>
  <c r="O6" i="6"/>
  <c r="P6" i="6"/>
  <c r="Q6" i="6"/>
  <c r="R6" i="6"/>
  <c r="T6" i="6"/>
  <c r="U6" i="6"/>
  <c r="O7" i="6"/>
  <c r="P7" i="6"/>
  <c r="Q7" i="6"/>
  <c r="R7" i="6"/>
  <c r="T7" i="6"/>
  <c r="U7" i="6"/>
  <c r="O8" i="6"/>
  <c r="P8" i="6"/>
  <c r="Q8" i="6"/>
  <c r="R8" i="6"/>
  <c r="T8" i="6"/>
  <c r="U8" i="6"/>
  <c r="O9" i="6"/>
  <c r="P9" i="6"/>
  <c r="Q9" i="6"/>
  <c r="R9" i="6"/>
  <c r="T9" i="6"/>
  <c r="U9" i="6"/>
  <c r="O10" i="6"/>
  <c r="P10" i="6"/>
  <c r="Q10" i="6"/>
  <c r="R10" i="6"/>
  <c r="T10" i="6"/>
  <c r="U10" i="6"/>
  <c r="O11" i="6"/>
  <c r="P11" i="6"/>
  <c r="Q11" i="6"/>
  <c r="R11" i="6"/>
  <c r="T11" i="6"/>
  <c r="U11" i="6"/>
  <c r="O12" i="6"/>
  <c r="P12" i="6"/>
  <c r="Q12" i="6"/>
  <c r="R12" i="6"/>
  <c r="T12" i="6"/>
  <c r="U12" i="6"/>
  <c r="O13" i="6"/>
  <c r="P13" i="6"/>
  <c r="Q13" i="6"/>
  <c r="R13" i="6"/>
  <c r="T13" i="6"/>
  <c r="U13" i="6"/>
  <c r="O14" i="6"/>
  <c r="P14" i="6"/>
  <c r="Q14" i="6"/>
  <c r="R14" i="6"/>
  <c r="T14" i="6"/>
  <c r="U14" i="6"/>
  <c r="O15" i="6"/>
  <c r="P15" i="6"/>
  <c r="Q15" i="6"/>
  <c r="R15" i="6"/>
  <c r="T15" i="6"/>
  <c r="U15" i="6"/>
  <c r="O16" i="6"/>
  <c r="P16" i="6"/>
  <c r="Q16" i="6"/>
  <c r="R16" i="6"/>
  <c r="T16" i="6"/>
  <c r="U16" i="6"/>
  <c r="O17" i="6"/>
  <c r="P17" i="6"/>
  <c r="Q17" i="6"/>
  <c r="R17" i="6"/>
  <c r="T17" i="6"/>
  <c r="U17" i="6"/>
  <c r="O18" i="6"/>
  <c r="P18" i="6"/>
  <c r="Q18" i="6"/>
  <c r="R18" i="6"/>
  <c r="T18" i="6"/>
  <c r="U18" i="6"/>
  <c r="O19" i="6"/>
  <c r="P19" i="6"/>
  <c r="Q19" i="6"/>
  <c r="R19" i="6"/>
  <c r="T19" i="6"/>
  <c r="U19" i="6"/>
  <c r="O20" i="6"/>
  <c r="P20" i="6"/>
  <c r="Q20" i="6"/>
  <c r="R20" i="6"/>
  <c r="T20" i="6"/>
  <c r="U20" i="6"/>
  <c r="O21" i="6"/>
  <c r="P21" i="6"/>
  <c r="Q21" i="6"/>
  <c r="R21" i="6"/>
  <c r="T21" i="6"/>
  <c r="U21" i="6"/>
  <c r="O22" i="6"/>
  <c r="P22" i="6"/>
  <c r="Q22" i="6"/>
  <c r="R22" i="6"/>
  <c r="T22" i="6"/>
  <c r="U22" i="6"/>
  <c r="O23" i="6"/>
  <c r="P23" i="6"/>
  <c r="Q23" i="6"/>
  <c r="R23" i="6"/>
  <c r="T23" i="6"/>
  <c r="U23" i="6"/>
  <c r="O24" i="6"/>
  <c r="P24" i="6"/>
  <c r="Q24" i="6"/>
  <c r="R24" i="6"/>
  <c r="T24" i="6"/>
  <c r="U24" i="6"/>
  <c r="O25" i="6"/>
  <c r="P25" i="6"/>
  <c r="Q25" i="6"/>
  <c r="R25" i="6"/>
  <c r="T25" i="6"/>
  <c r="U25" i="6"/>
  <c r="O26" i="6"/>
  <c r="P26" i="6"/>
  <c r="Q26" i="6"/>
  <c r="R26" i="6"/>
  <c r="T26" i="6"/>
  <c r="U26" i="6"/>
  <c r="O27" i="6"/>
  <c r="P27" i="6"/>
  <c r="Q27" i="6"/>
  <c r="R27" i="6"/>
  <c r="T27" i="6"/>
  <c r="U27" i="6"/>
  <c r="O28" i="6"/>
  <c r="P28" i="6"/>
  <c r="Q28" i="6"/>
  <c r="R28" i="6"/>
  <c r="T28" i="6"/>
  <c r="U28" i="6"/>
  <c r="O29" i="6"/>
  <c r="P29" i="6"/>
  <c r="Q29" i="6"/>
  <c r="R29" i="6"/>
  <c r="T29" i="6"/>
  <c r="U29" i="6"/>
  <c r="O30" i="6"/>
  <c r="P30" i="6"/>
  <c r="Q30" i="6"/>
  <c r="R30" i="6"/>
  <c r="T30" i="6"/>
  <c r="U30" i="6"/>
  <c r="O31" i="6"/>
  <c r="P31" i="6"/>
  <c r="Q31" i="6"/>
  <c r="R31" i="6"/>
  <c r="T31" i="6"/>
  <c r="U31" i="6"/>
  <c r="O32" i="6"/>
  <c r="P32" i="6"/>
  <c r="Q32" i="6"/>
  <c r="R32" i="6"/>
  <c r="T32" i="6"/>
  <c r="U32" i="6"/>
  <c r="O33" i="6"/>
  <c r="P33" i="6"/>
  <c r="Q33" i="6"/>
  <c r="R33" i="6"/>
  <c r="T33" i="6"/>
  <c r="U33" i="6"/>
  <c r="O34" i="6"/>
  <c r="P34" i="6"/>
  <c r="Q34" i="6"/>
  <c r="R34" i="6"/>
  <c r="T34" i="6"/>
  <c r="U34" i="6"/>
  <c r="O35" i="6"/>
  <c r="P35" i="6"/>
  <c r="Q35" i="6"/>
  <c r="R35" i="6"/>
  <c r="T35" i="6"/>
  <c r="O36" i="6"/>
  <c r="P36" i="6"/>
  <c r="Q36" i="6"/>
  <c r="R36" i="6"/>
  <c r="T36" i="6"/>
  <c r="U36" i="6"/>
  <c r="O37" i="6"/>
  <c r="P37" i="6"/>
  <c r="Q37" i="6"/>
  <c r="R37" i="6"/>
  <c r="T37" i="6"/>
  <c r="U37" i="6"/>
  <c r="O38" i="6"/>
  <c r="P38" i="6"/>
  <c r="Q38" i="6"/>
  <c r="R38" i="6"/>
  <c r="T38" i="6"/>
  <c r="U38" i="6"/>
  <c r="O39" i="6"/>
  <c r="P39" i="6"/>
  <c r="Q39" i="6"/>
  <c r="R39" i="6"/>
  <c r="T39" i="6"/>
  <c r="U39" i="6"/>
  <c r="O40" i="6"/>
  <c r="P40" i="6"/>
  <c r="Q40" i="6"/>
  <c r="R40" i="6"/>
  <c r="T40" i="6"/>
  <c r="U40" i="6"/>
  <c r="O41" i="6"/>
  <c r="P41" i="6"/>
  <c r="Q41" i="6"/>
  <c r="R41" i="6"/>
  <c r="T41" i="6"/>
  <c r="U41" i="6"/>
  <c r="O42" i="6"/>
  <c r="P42" i="6"/>
  <c r="Q42" i="6"/>
  <c r="R42" i="6"/>
  <c r="T42" i="6"/>
  <c r="U42" i="6"/>
  <c r="O43" i="6"/>
  <c r="P43" i="6"/>
  <c r="Q43" i="6"/>
  <c r="R43" i="6"/>
  <c r="T43" i="6"/>
  <c r="U43" i="6"/>
  <c r="O44" i="6"/>
  <c r="P44" i="6"/>
  <c r="Q44" i="6"/>
  <c r="R44" i="6"/>
  <c r="T44" i="6"/>
  <c r="U44" i="6"/>
  <c r="O45" i="6"/>
  <c r="P45" i="6"/>
  <c r="Q45" i="6"/>
  <c r="R45" i="6"/>
  <c r="T45" i="6"/>
  <c r="U45" i="6"/>
  <c r="O46" i="6"/>
  <c r="P46" i="6"/>
  <c r="Q46" i="6"/>
  <c r="R46" i="6"/>
  <c r="T46" i="6"/>
  <c r="U46" i="6"/>
  <c r="O47" i="6"/>
  <c r="P47" i="6"/>
  <c r="Q47" i="6"/>
  <c r="R47" i="6"/>
  <c r="T47" i="6"/>
  <c r="U47" i="6"/>
  <c r="O48" i="6"/>
  <c r="P48" i="6"/>
  <c r="Q48" i="6"/>
  <c r="R48" i="6"/>
  <c r="T48" i="6"/>
  <c r="U48" i="6"/>
  <c r="O49" i="6"/>
  <c r="P49" i="6"/>
  <c r="Q49" i="6"/>
  <c r="R49" i="6"/>
  <c r="T49" i="6"/>
  <c r="U49" i="6"/>
  <c r="O50" i="6"/>
  <c r="P50" i="6"/>
  <c r="Q50" i="6"/>
  <c r="R50" i="6"/>
  <c r="T50" i="6"/>
  <c r="U50" i="6"/>
  <c r="O51" i="6"/>
  <c r="P51" i="6"/>
  <c r="Q51" i="6"/>
  <c r="R51" i="6"/>
  <c r="T51" i="6"/>
  <c r="U51" i="6"/>
  <c r="O52" i="6"/>
  <c r="P52" i="6"/>
  <c r="Q52" i="6"/>
  <c r="R52" i="6"/>
  <c r="T52" i="6"/>
  <c r="U52" i="6"/>
  <c r="O53" i="6"/>
  <c r="P53" i="6"/>
  <c r="Q53" i="6"/>
  <c r="R53" i="6"/>
  <c r="T53" i="6"/>
  <c r="U53" i="6"/>
  <c r="O54" i="6"/>
  <c r="P54" i="6"/>
  <c r="Q54" i="6"/>
  <c r="R54" i="6"/>
  <c r="T54" i="6"/>
  <c r="U54" i="6"/>
  <c r="O55" i="6"/>
  <c r="P55" i="6"/>
  <c r="Q55" i="6"/>
  <c r="R55" i="6"/>
  <c r="T55" i="6"/>
  <c r="U55" i="6"/>
  <c r="O56" i="6"/>
  <c r="P56" i="6"/>
  <c r="Q56" i="6"/>
  <c r="R56" i="6"/>
  <c r="T56" i="6"/>
  <c r="U56" i="6"/>
  <c r="O57" i="6"/>
  <c r="P57" i="6"/>
  <c r="Q57" i="6"/>
  <c r="R57" i="6"/>
  <c r="T57" i="6"/>
  <c r="U57" i="6"/>
  <c r="O58" i="6"/>
  <c r="P58" i="6"/>
  <c r="Q58" i="6"/>
  <c r="R58" i="6"/>
  <c r="T58" i="6"/>
  <c r="U58" i="6"/>
  <c r="O40" i="5"/>
  <c r="P40" i="5"/>
  <c r="Q40" i="5"/>
  <c r="T40" i="5"/>
  <c r="O6" i="5"/>
  <c r="P6" i="5"/>
  <c r="Q6" i="5"/>
  <c r="R6" i="5"/>
  <c r="T6" i="5"/>
  <c r="O7" i="5"/>
  <c r="P7" i="5"/>
  <c r="Q7" i="5"/>
  <c r="R7" i="5"/>
  <c r="T7" i="5"/>
  <c r="U7" i="5"/>
  <c r="O8" i="5"/>
  <c r="P8" i="5"/>
  <c r="Q8" i="5"/>
  <c r="R8" i="5"/>
  <c r="T8" i="5"/>
  <c r="U8" i="5"/>
  <c r="O9" i="5"/>
  <c r="P9" i="5"/>
  <c r="Q9" i="5"/>
  <c r="R9" i="5"/>
  <c r="T9" i="5"/>
  <c r="U9" i="5"/>
  <c r="O10" i="5"/>
  <c r="P10" i="5"/>
  <c r="Q10" i="5"/>
  <c r="R10" i="5"/>
  <c r="T10" i="5"/>
  <c r="U10" i="5"/>
  <c r="O11" i="5"/>
  <c r="P11" i="5"/>
  <c r="Q11" i="5"/>
  <c r="R11" i="5"/>
  <c r="T11" i="5"/>
  <c r="U11" i="5"/>
  <c r="O12" i="5"/>
  <c r="P12" i="5"/>
  <c r="Q12" i="5"/>
  <c r="R12" i="5"/>
  <c r="T12" i="5"/>
  <c r="U12" i="5"/>
  <c r="O13" i="5"/>
  <c r="P13" i="5"/>
  <c r="Q13" i="5"/>
  <c r="R13" i="5"/>
  <c r="T13" i="5"/>
  <c r="U13" i="5"/>
  <c r="O14" i="5"/>
  <c r="P14" i="5"/>
  <c r="Q14" i="5"/>
  <c r="R14" i="5"/>
  <c r="T14" i="5"/>
  <c r="U14" i="5"/>
  <c r="O15" i="5"/>
  <c r="P15" i="5"/>
  <c r="Q15" i="5"/>
  <c r="R15" i="5"/>
  <c r="T15" i="5"/>
  <c r="U15" i="5"/>
  <c r="O16" i="5"/>
  <c r="P16" i="5"/>
  <c r="Q16" i="5"/>
  <c r="R16" i="5"/>
  <c r="T16" i="5"/>
  <c r="U16" i="5"/>
  <c r="O17" i="5"/>
  <c r="P17" i="5"/>
  <c r="Q17" i="5"/>
  <c r="R17" i="5"/>
  <c r="T17" i="5"/>
  <c r="U17" i="5"/>
  <c r="O18" i="5"/>
  <c r="P18" i="5"/>
  <c r="Q18" i="5"/>
  <c r="R18" i="5"/>
  <c r="T18" i="5"/>
  <c r="U18" i="5"/>
  <c r="O19" i="5"/>
  <c r="P19" i="5"/>
  <c r="Q19" i="5"/>
  <c r="R19" i="5"/>
  <c r="T19" i="5"/>
  <c r="U19" i="5"/>
  <c r="O20" i="5"/>
  <c r="P20" i="5"/>
  <c r="Q20" i="5"/>
  <c r="R20" i="5"/>
  <c r="T20" i="5"/>
  <c r="U20" i="5"/>
  <c r="O21" i="5"/>
  <c r="P21" i="5"/>
  <c r="Q21" i="5"/>
  <c r="R21" i="5"/>
  <c r="T21" i="5"/>
  <c r="U21" i="5"/>
  <c r="O22" i="5"/>
  <c r="P22" i="5"/>
  <c r="Q22" i="5"/>
  <c r="R22" i="5"/>
  <c r="T22" i="5"/>
  <c r="U22" i="5"/>
  <c r="O23" i="5"/>
  <c r="P23" i="5"/>
  <c r="Q23" i="5"/>
  <c r="R23" i="5"/>
  <c r="T23" i="5"/>
  <c r="U23" i="5"/>
  <c r="O24" i="5"/>
  <c r="P24" i="5"/>
  <c r="Q24" i="5"/>
  <c r="R24" i="5"/>
  <c r="T24" i="5"/>
  <c r="U24" i="5"/>
  <c r="O25" i="5"/>
  <c r="P25" i="5"/>
  <c r="Q25" i="5"/>
  <c r="R25" i="5"/>
  <c r="T25" i="5"/>
  <c r="U25" i="5"/>
  <c r="O26" i="5"/>
  <c r="P26" i="5"/>
  <c r="Q26" i="5"/>
  <c r="R26" i="5"/>
  <c r="T26" i="5"/>
  <c r="U26" i="5"/>
  <c r="O27" i="5"/>
  <c r="P27" i="5"/>
  <c r="Q27" i="5"/>
  <c r="R27" i="5"/>
  <c r="T27" i="5"/>
  <c r="U27" i="5"/>
  <c r="O28" i="5"/>
  <c r="P28" i="5"/>
  <c r="Q28" i="5"/>
  <c r="R28" i="5"/>
  <c r="T28" i="5"/>
  <c r="U28" i="5"/>
  <c r="O29" i="5"/>
  <c r="P29" i="5"/>
  <c r="Q29" i="5"/>
  <c r="R29" i="5"/>
  <c r="T29" i="5"/>
  <c r="U29" i="5"/>
  <c r="O30" i="5"/>
  <c r="P30" i="5"/>
  <c r="Q30" i="5"/>
  <c r="R30" i="5"/>
  <c r="T30" i="5"/>
  <c r="U30" i="5"/>
  <c r="O31" i="5"/>
  <c r="P31" i="5"/>
  <c r="Q31" i="5"/>
  <c r="R31" i="5"/>
  <c r="T31" i="5"/>
  <c r="U31" i="5"/>
  <c r="O32" i="5"/>
  <c r="P32" i="5"/>
  <c r="Q32" i="5"/>
  <c r="R32" i="5"/>
  <c r="T32" i="5"/>
  <c r="U32" i="5"/>
  <c r="O33" i="5"/>
  <c r="P33" i="5"/>
  <c r="Q33" i="5"/>
  <c r="R33" i="5"/>
  <c r="T33" i="5"/>
  <c r="U33" i="5"/>
  <c r="O34" i="5"/>
  <c r="P34" i="5"/>
  <c r="Q34" i="5"/>
  <c r="R34" i="5"/>
  <c r="T34" i="5"/>
  <c r="U34" i="5"/>
  <c r="O35" i="5"/>
  <c r="P35" i="5"/>
  <c r="Q35" i="5"/>
  <c r="R35" i="5"/>
  <c r="T35" i="5"/>
  <c r="U35" i="5"/>
  <c r="O36" i="5"/>
  <c r="P36" i="5"/>
  <c r="Q36" i="5"/>
  <c r="R36" i="5"/>
  <c r="T36" i="5"/>
  <c r="U36" i="5"/>
  <c r="O37" i="5"/>
  <c r="P37" i="5"/>
  <c r="Q37" i="5"/>
  <c r="R37" i="5"/>
  <c r="T37" i="5"/>
  <c r="U37" i="5"/>
  <c r="O38" i="5"/>
  <c r="P38" i="5"/>
  <c r="Q38" i="5"/>
  <c r="R38" i="5"/>
  <c r="T38" i="5"/>
  <c r="U38" i="5"/>
  <c r="O39" i="5"/>
  <c r="P39" i="5"/>
  <c r="Q39" i="5"/>
  <c r="R39" i="5"/>
  <c r="T39" i="5"/>
  <c r="U39" i="5"/>
  <c r="U40" i="5"/>
  <c r="G6" i="1"/>
  <c r="F37"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alcChain>
</file>

<file path=xl/comments1.xml><?xml version="1.0" encoding="utf-8"?>
<comments xmlns="http://schemas.openxmlformats.org/spreadsheetml/2006/main">
  <authors>
    <author>Andrea Castillo</author>
  </authors>
  <commentList>
    <comment ref="A107" authorId="0" shapeId="0">
      <text>
        <r>
          <rPr>
            <b/>
            <sz val="9"/>
            <color indexed="81"/>
            <rFont val="Tahoma"/>
            <family val="2"/>
          </rPr>
          <t>Andrea Castillo:</t>
        </r>
        <r>
          <rPr>
            <sz val="9"/>
            <color indexed="81"/>
            <rFont val="Tahoma"/>
            <family val="2"/>
          </rPr>
          <t xml:space="preserve">
Projected CPI from CBO Update to Budget and Outlook: 2014 to 2024</t>
        </r>
      </text>
    </comment>
  </commentList>
</comments>
</file>

<file path=xl/comments2.xml><?xml version="1.0" encoding="utf-8"?>
<comments xmlns="http://schemas.openxmlformats.org/spreadsheetml/2006/main">
  <authors>
    <author>Andrea Castillo</author>
  </authors>
  <commentList>
    <comment ref="D23" authorId="0" shapeId="0">
      <text>
        <r>
          <rPr>
            <b/>
            <sz val="9"/>
            <color indexed="81"/>
            <rFont val="Tahoma"/>
            <family val="2"/>
          </rPr>
          <t>Andrea Castillo:</t>
        </r>
        <r>
          <rPr>
            <sz val="9"/>
            <color indexed="81"/>
            <rFont val="Tahoma"/>
            <family val="2"/>
          </rPr>
          <t xml:space="preserve">
18.75 cents per pound if stored on the mainland</t>
        </r>
      </text>
    </comment>
  </commentList>
</comments>
</file>

<file path=xl/sharedStrings.xml><?xml version="1.0" encoding="utf-8"?>
<sst xmlns="http://schemas.openxmlformats.org/spreadsheetml/2006/main" count="704" uniqueCount="134">
  <si>
    <t>Last updated: 10/03/2014</t>
  </si>
  <si>
    <t>Source:  London International Financial Futures and Options Exchange. (LIFFE).</t>
  </si>
  <si>
    <t xml:space="preserve">1/ Contract No. 407 (aka no.5), London Daily Price, for refined sugar, f.o.b. Europe, spot, through June 2006. Starting in July 2006, spot price replaced by average of nearest futures month for which an entire month of prices is available. </t>
  </si>
  <si>
    <t>:</t>
  </si>
  <si>
    <t>2000</t>
  </si>
  <si>
    <t>1999</t>
  </si>
  <si>
    <t>1998</t>
  </si>
  <si>
    <t>1997</t>
  </si>
  <si>
    <t>1996</t>
  </si>
  <si>
    <t>1995</t>
  </si>
  <si>
    <t>1994</t>
  </si>
  <si>
    <t>1993</t>
  </si>
  <si>
    <t>1992</t>
  </si>
  <si>
    <t>1991</t>
  </si>
  <si>
    <t>1990</t>
  </si>
  <si>
    <t>1989</t>
  </si>
  <si>
    <t>1988</t>
  </si>
  <si>
    <t>1987</t>
  </si>
  <si>
    <t>1986</t>
  </si>
  <si>
    <t>1985</t>
  </si>
  <si>
    <t>1984</t>
  </si>
  <si>
    <t>1983</t>
  </si>
  <si>
    <t>1982</t>
  </si>
  <si>
    <t>1981</t>
  </si>
  <si>
    <t>NA</t>
  </si>
  <si>
    <t>1980</t>
  </si>
  <si>
    <t>Cents per pound</t>
  </si>
  <si>
    <t xml:space="preserve">Fiscal </t>
  </si>
  <si>
    <t xml:space="preserve">Calendar </t>
  </si>
  <si>
    <t xml:space="preserve">4th Q. </t>
  </si>
  <si>
    <t xml:space="preserve">3rd Q. </t>
  </si>
  <si>
    <t xml:space="preserve">2nd Q. </t>
  </si>
  <si>
    <t xml:space="preserve">1st Q. </t>
  </si>
  <si>
    <t xml:space="preserve">Dec. </t>
  </si>
  <si>
    <t xml:space="preserve">Nov. </t>
  </si>
  <si>
    <t xml:space="preserve">Oct. </t>
  </si>
  <si>
    <t xml:space="preserve">Sep. </t>
  </si>
  <si>
    <t xml:space="preserve">Aug. </t>
  </si>
  <si>
    <t xml:space="preserve">July </t>
  </si>
  <si>
    <t xml:space="preserve">June </t>
  </si>
  <si>
    <t xml:space="preserve">May </t>
  </si>
  <si>
    <t xml:space="preserve">Apr. </t>
  </si>
  <si>
    <t xml:space="preserve">Mar. </t>
  </si>
  <si>
    <t xml:space="preserve">Feb. </t>
  </si>
  <si>
    <t xml:space="preserve">Jan. </t>
  </si>
  <si>
    <t>Year</t>
  </si>
  <si>
    <t xml:space="preserve">Table 2--World refined sugar price, monthly, quarterly, and by calendar and fiscal year 1/ </t>
  </si>
  <si>
    <t>Source: USDA</t>
  </si>
  <si>
    <t>Updated 9/18/2014</t>
  </si>
  <si>
    <t xml:space="preserve">Source:  Bureau of Labor Statistics. </t>
  </si>
  <si>
    <t xml:space="preserve">          --</t>
  </si>
  <si>
    <t xml:space="preserve">Table 6--U.S. retail refined sugar price, monthly, quarterly, and by calendar and fiscal year </t>
  </si>
  <si>
    <t xml:space="preserve">Source:  Milling &amp; Baking News.  Simple average of the lower end of the range of quotations for days in that month.  Quotations are weekly. </t>
  </si>
  <si>
    <t>2005</t>
  </si>
  <si>
    <t>1979</t>
  </si>
  <si>
    <t>1978</t>
  </si>
  <si>
    <t>1977</t>
  </si>
  <si>
    <t>1976</t>
  </si>
  <si>
    <t>1975</t>
  </si>
  <si>
    <t>1974</t>
  </si>
  <si>
    <t>1973</t>
  </si>
  <si>
    <t>1972</t>
  </si>
  <si>
    <t>1971</t>
  </si>
  <si>
    <t>1970</t>
  </si>
  <si>
    <t>1969</t>
  </si>
  <si>
    <t>1968</t>
  </si>
  <si>
    <t>1967</t>
  </si>
  <si>
    <t>1966</t>
  </si>
  <si>
    <t>1965</t>
  </si>
  <si>
    <t>1964</t>
  </si>
  <si>
    <t>1963</t>
  </si>
  <si>
    <t>1962</t>
  </si>
  <si>
    <t>1961</t>
  </si>
  <si>
    <t>1960</t>
  </si>
  <si>
    <t>Table 5--U.S. wholesale refined beet sugar price, Midwest markets, monthly, quarterly, and by calendar and fiscal year</t>
  </si>
  <si>
    <t>Source: USDA Sugar and Sweeteners Yearbook Tables</t>
  </si>
  <si>
    <t>US WHOLESALE BEET</t>
  </si>
  <si>
    <t>US RETAIL REFINED</t>
  </si>
  <si>
    <t>WORLD REFINED</t>
  </si>
  <si>
    <t>CPI - All Urban Consumers</t>
  </si>
  <si>
    <t>Annual Average</t>
  </si>
  <si>
    <t>Cents per pound (nominal)</t>
  </si>
  <si>
    <t>Cents per pound (real 2013)</t>
  </si>
  <si>
    <t>CPI</t>
  </si>
  <si>
    <t>2013 CPI</t>
  </si>
  <si>
    <t>Last Updated: 10/03/2014</t>
  </si>
  <si>
    <t>Source:  Intercontinental Exchange.</t>
  </si>
  <si>
    <t xml:space="preserve">April (the May 2001 futures expired April 10th,  July 2001 became the nearest futures, so July 2001 was used for the entire month of April). </t>
  </si>
  <si>
    <t xml:space="preserve">average of 21.51 cents is the average of closes for the July 2001 futures during the month of April since there was not a full month of May 2001 futures in </t>
  </si>
  <si>
    <t xml:space="preserve">1/ Contract No. 14/16, duty fee paid New York.  Average of nearest futures month for which an entire month of prices will be available.   For example, April  2001's price </t>
  </si>
  <si>
    <t>Table 4--U.S. raw sugar price, duty fee paid, New York, monthly, quarterly, and by calendar and fiscal year 1/</t>
  </si>
  <si>
    <t xml:space="preserve"> </t>
  </si>
  <si>
    <t>Last updated: 8/18/2011</t>
  </si>
  <si>
    <t xml:space="preserve">ICE Spot Sugar Prices Discontinued As of July 1, 2011                   </t>
  </si>
  <si>
    <t>Source:  New York Board of Trade (https://www.theice.com/marketdata/reportcenter/reports.htm?reportId=10)</t>
  </si>
  <si>
    <t>1/ Contract No. 11-f.o.b. stowed Caribbean port, including Brazil, bulk spot price, plus freight to Far East.</t>
  </si>
  <si>
    <t xml:space="preserve"> :</t>
  </si>
  <si>
    <t xml:space="preserve">Table 3a --World raw sugar price, monthly, quarterly, and by calendar and fiscal year 1/ </t>
  </si>
  <si>
    <t>1/ Contract No. 11 nearby</t>
  </si>
  <si>
    <t xml:space="preserve">Table 3b--World raw sugar price, ICE Contract 11 nearby futures price, monthly, quarterly, and by calendar and fiscal year 1/ </t>
  </si>
  <si>
    <t>Individual datasets can be found in hidden tabs</t>
  </si>
  <si>
    <t>Source: OpenSecrets.org</t>
  </si>
  <si>
    <t>Lobbying Totals, 2000-2012 Sugar Cane and Sugar Beets</t>
  </si>
  <si>
    <t>Total nominal</t>
  </si>
  <si>
    <t>Total real (2013)</t>
  </si>
  <si>
    <t>Beet Marketing Allocations</t>
  </si>
  <si>
    <t>Amalgamated Sugar Co.</t>
  </si>
  <si>
    <t>American Crystal Sugar Co.</t>
  </si>
  <si>
    <t>Michigan Sugar Co.</t>
  </si>
  <si>
    <t>Minn-Dak Farmers Co-op.</t>
  </si>
  <si>
    <t>So. Minn Beet Sugar Co-op.</t>
  </si>
  <si>
    <t>Western Sugar Co.</t>
  </si>
  <si>
    <t>Wyoming Sugar Growers, LLC</t>
  </si>
  <si>
    <t>Total</t>
  </si>
  <si>
    <t>Florida</t>
  </si>
  <si>
    <t>Florida Crystals</t>
  </si>
  <si>
    <t>Growers Co-op. of FL</t>
  </si>
  <si>
    <t>U.S. Sugar Corp.</t>
  </si>
  <si>
    <t>Louisiana</t>
  </si>
  <si>
    <t>Louisiana Sugar Cane Products, Inc.</t>
  </si>
  <si>
    <t>M.A. Patout &amp; Sons</t>
  </si>
  <si>
    <t>Texas</t>
  </si>
  <si>
    <t>Rio Grande Valley</t>
  </si>
  <si>
    <t>Hawaii</t>
  </si>
  <si>
    <t>Hawaiian Commercial &amp; Sugar Company</t>
  </si>
  <si>
    <t>Cane Marketing Allocations</t>
  </si>
  <si>
    <t>Distribution</t>
  </si>
  <si>
    <t>Initial FY 2015 Allocations</t>
  </si>
  <si>
    <t>Loan Rates for Raw Cane Sugar</t>
  </si>
  <si>
    <t>Minimum Payments</t>
  </si>
  <si>
    <t>28.51 per net ton</t>
  </si>
  <si>
    <t>29.62 per net ton</t>
  </si>
  <si>
    <t>28.71 per gross ton</t>
  </si>
  <si>
    <t>25.73 per gross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</si>
</sst>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__)"/>
    <numFmt numFmtId="165" formatCode="0.0"/>
  </numFmts>
  <fonts count="23" x14ac:knownFonts="1">
    <font>
      <sz val="11"/>
      <color theme="1"/>
      <name val="Calibri"/>
      <family val="2"/>
      <scheme val="minor"/>
    </font>
    <font>
      <b/>
      <sz val="11"/>
      <color theme="1"/>
      <name val="Calibri"/>
      <family val="2"/>
      <scheme val="minor"/>
    </font>
    <font>
      <sz val="10"/>
      <name val="Arial"/>
    </font>
    <font>
      <sz val="8"/>
      <color indexed="8"/>
      <name val="Helvetica"/>
    </font>
    <font>
      <sz val="7"/>
      <color indexed="8"/>
      <name val="Helvetica"/>
      <family val="2"/>
    </font>
    <font>
      <u/>
      <sz val="11"/>
      <color theme="10"/>
      <name val="Calibri"/>
      <family val="2"/>
      <scheme val="minor"/>
    </font>
    <font>
      <sz val="10"/>
      <name val="Arial"/>
      <family val="2"/>
    </font>
    <font>
      <sz val="7"/>
      <name val="Arial"/>
      <family val="2"/>
    </font>
    <font>
      <sz val="7"/>
      <color indexed="8"/>
      <name val="Helvetica"/>
    </font>
    <font>
      <sz val="8"/>
      <name val="Arial"/>
      <family val="2"/>
    </font>
    <font>
      <sz val="11"/>
      <name val="Helvetica"/>
    </font>
    <font>
      <sz val="11"/>
      <color indexed="8"/>
      <name val="Helvetica"/>
    </font>
    <font>
      <sz val="10"/>
      <color rgb="FF000000"/>
      <name val="Arial Unicode MS"/>
      <family val="2"/>
    </font>
    <font>
      <b/>
      <sz val="9"/>
      <color indexed="81"/>
      <name val="Tahoma"/>
      <family val="2"/>
    </font>
    <font>
      <sz val="9"/>
      <color indexed="81"/>
      <name val="Tahoma"/>
      <family val="2"/>
    </font>
    <font>
      <sz val="10"/>
      <color indexed="8"/>
      <name val="Helvetica"/>
    </font>
    <font>
      <sz val="7"/>
      <name val="Helvetica"/>
      <family val="2"/>
    </font>
    <font>
      <sz val="9"/>
      <name val="Arial"/>
      <family val="2"/>
    </font>
    <font>
      <sz val="9"/>
      <color indexed="8"/>
      <name val="Helvetica"/>
    </font>
    <font>
      <sz val="11"/>
      <name val="Calibri"/>
      <family val="2"/>
      <scheme val="minor"/>
    </font>
    <font>
      <b/>
      <sz val="11"/>
      <name val="Calibri"/>
      <family val="2"/>
      <scheme val="minor"/>
    </font>
    <font>
      <sz val="11"/>
      <color theme="1"/>
      <name val="Calibri"/>
      <family val="2"/>
      <scheme val="minor"/>
    </font>
    <font>
      <u/>
      <sz val="11"/>
      <color theme="1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rgb="FF92D050"/>
        <bgColor indexed="64"/>
      </patternFill>
    </fill>
  </fills>
  <borders count="3">
    <border>
      <left/>
      <right/>
      <top/>
      <bottom/>
      <diagonal/>
    </border>
    <border>
      <left/>
      <right/>
      <top/>
      <bottom style="thin">
        <color auto="1"/>
      </bottom>
      <diagonal/>
    </border>
    <border>
      <left/>
      <right/>
      <top/>
      <bottom style="thin">
        <color indexed="8"/>
      </bottom>
      <diagonal/>
    </border>
  </borders>
  <cellStyleXfs count="32">
    <xf numFmtId="0" fontId="0" fillId="0" borderId="0"/>
    <xf numFmtId="0" fontId="2" fillId="0" borderId="0"/>
    <xf numFmtId="0" fontId="5" fillId="0" borderId="0" applyNumberFormat="0" applyFill="0" applyBorder="0" applyAlignment="0" applyProtection="0"/>
    <xf numFmtId="0" fontId="6" fillId="0" borderId="0"/>
    <xf numFmtId="0" fontId="6" fillId="0" borderId="0"/>
    <xf numFmtId="9" fontId="2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145">
    <xf numFmtId="0" fontId="0" fillId="0" borderId="0" xfId="0"/>
    <xf numFmtId="0" fontId="2" fillId="0" borderId="0" xfId="1"/>
    <xf numFmtId="0" fontId="2" fillId="0" borderId="0" xfId="1" applyBorder="1"/>
    <xf numFmtId="0" fontId="3" fillId="0" borderId="0" xfId="1" applyNumberFormat="1" applyFont="1"/>
    <xf numFmtId="0" fontId="4" fillId="0" borderId="0" xfId="1" applyNumberFormat="1" applyFont="1"/>
    <xf numFmtId="0" fontId="4" fillId="0" borderId="0" xfId="1" quotePrefix="1" applyNumberFormat="1" applyFont="1" applyAlignment="1">
      <alignment horizontal="left"/>
    </xf>
    <xf numFmtId="0" fontId="2" fillId="0" borderId="1" xfId="1" applyBorder="1"/>
    <xf numFmtId="164" fontId="3" fillId="0" borderId="1" xfId="1" applyNumberFormat="1" applyFont="1" applyBorder="1"/>
    <xf numFmtId="164" fontId="3" fillId="0" borderId="1" xfId="1" applyNumberFormat="1" applyFont="1" applyBorder="1" applyAlignment="1">
      <alignment horizontal="center"/>
    </xf>
    <xf numFmtId="0" fontId="3" fillId="0" borderId="1" xfId="1" quotePrefix="1" applyNumberFormat="1" applyFont="1" applyBorder="1" applyAlignment="1">
      <alignment horizontal="left"/>
    </xf>
    <xf numFmtId="164" fontId="3" fillId="0" borderId="0" xfId="1" applyNumberFormat="1" applyFont="1" applyBorder="1"/>
    <xf numFmtId="164" fontId="3" fillId="0" borderId="0" xfId="1" applyNumberFormat="1" applyFont="1" applyBorder="1" applyAlignment="1">
      <alignment horizontal="center"/>
    </xf>
    <xf numFmtId="0" fontId="3" fillId="0" borderId="0" xfId="1" quotePrefix="1" applyNumberFormat="1" applyFont="1" applyBorder="1" applyAlignment="1">
      <alignment horizontal="left"/>
    </xf>
    <xf numFmtId="0" fontId="3" fillId="0" borderId="0" xfId="1" applyNumberFormat="1" applyFont="1" applyBorder="1"/>
    <xf numFmtId="164" fontId="3" fillId="0" borderId="0" xfId="1" applyNumberFormat="1" applyFont="1"/>
    <xf numFmtId="164" fontId="3" fillId="0" borderId="0" xfId="1" applyNumberFormat="1" applyFont="1" applyAlignment="1">
      <alignment horizontal="center"/>
    </xf>
    <xf numFmtId="0" fontId="3" fillId="0" borderId="0" xfId="1" quotePrefix="1" applyNumberFormat="1" applyFont="1" applyAlignment="1">
      <alignment horizontal="left"/>
    </xf>
    <xf numFmtId="0" fontId="3" fillId="0" borderId="0" xfId="1" applyNumberFormat="1" applyFont="1" applyAlignment="1">
      <alignment horizontal="centerContinuous"/>
    </xf>
    <xf numFmtId="0" fontId="3" fillId="0" borderId="2" xfId="1" applyNumberFormat="1" applyFont="1" applyBorder="1" applyAlignment="1">
      <alignment horizontal="center"/>
    </xf>
    <xf numFmtId="0" fontId="3" fillId="0" borderId="2" xfId="1" applyNumberFormat="1" applyFont="1" applyBorder="1"/>
    <xf numFmtId="0" fontId="3" fillId="0" borderId="2" xfId="1" quotePrefix="1" applyNumberFormat="1" applyFont="1" applyBorder="1" applyAlignment="1">
      <alignment horizontal="left"/>
    </xf>
    <xf numFmtId="0" fontId="5" fillId="0" borderId="0" xfId="2"/>
    <xf numFmtId="2" fontId="0" fillId="0" borderId="0" xfId="0" applyNumberFormat="1"/>
    <xf numFmtId="0" fontId="6" fillId="0" borderId="0" xfId="3"/>
    <xf numFmtId="0" fontId="6" fillId="0" borderId="0" xfId="3" applyBorder="1"/>
    <xf numFmtId="0" fontId="6" fillId="0" borderId="0" xfId="3" applyAlignment="1">
      <alignment horizontal="center"/>
    </xf>
    <xf numFmtId="0" fontId="7" fillId="0" borderId="0" xfId="3" applyFont="1" applyAlignment="1">
      <alignment horizontal="left"/>
    </xf>
    <xf numFmtId="2" fontId="3" fillId="0" borderId="0" xfId="3" applyNumberFormat="1" applyFont="1"/>
    <xf numFmtId="2" fontId="3" fillId="0" borderId="0" xfId="3" applyNumberFormat="1" applyFont="1" applyAlignment="1">
      <alignment horizontal="left"/>
    </xf>
    <xf numFmtId="2" fontId="8" fillId="0" borderId="0" xfId="3" applyNumberFormat="1" applyFont="1"/>
    <xf numFmtId="0" fontId="8" fillId="0" borderId="0" xfId="3" applyNumberFormat="1" applyFont="1"/>
    <xf numFmtId="0" fontId="6" fillId="0" borderId="1" xfId="3" applyBorder="1"/>
    <xf numFmtId="164" fontId="3" fillId="0" borderId="1" xfId="3" applyNumberFormat="1" applyFont="1" applyBorder="1"/>
    <xf numFmtId="0" fontId="9" fillId="0" borderId="1" xfId="3" applyFont="1" applyBorder="1" applyAlignment="1">
      <alignment horizontal="left"/>
    </xf>
    <xf numFmtId="164" fontId="3" fillId="0" borderId="0" xfId="3" applyNumberFormat="1" applyFont="1" applyBorder="1"/>
    <xf numFmtId="0" fontId="9" fillId="0" borderId="0" xfId="3" applyFont="1" applyBorder="1" applyAlignment="1">
      <alignment horizontal="left"/>
    </xf>
    <xf numFmtId="0" fontId="3" fillId="0" borderId="0" xfId="3" quotePrefix="1" applyNumberFormat="1" applyFont="1" applyBorder="1" applyAlignment="1">
      <alignment horizontal="left"/>
    </xf>
    <xf numFmtId="164" fontId="3" fillId="0" borderId="0" xfId="3" applyNumberFormat="1" applyFont="1" applyBorder="1" applyAlignment="1">
      <alignment horizontal="center"/>
    </xf>
    <xf numFmtId="164" fontId="3" fillId="0" borderId="0" xfId="3" applyNumberFormat="1" applyFont="1" applyAlignment="1">
      <alignment horizontal="center"/>
    </xf>
    <xf numFmtId="0" fontId="3" fillId="0" borderId="0" xfId="3" applyNumberFormat="1" applyFont="1" applyBorder="1"/>
    <xf numFmtId="164" fontId="3" fillId="0" borderId="0" xfId="3" applyNumberFormat="1" applyFont="1"/>
    <xf numFmtId="0" fontId="3" fillId="0" borderId="0" xfId="3" applyNumberFormat="1" applyFont="1"/>
    <xf numFmtId="164" fontId="3" fillId="0" borderId="0" xfId="3" quotePrefix="1" applyNumberFormat="1" applyFont="1" applyAlignment="1">
      <alignment horizontal="center"/>
    </xf>
    <xf numFmtId="0" fontId="3" fillId="0" borderId="0" xfId="3" applyNumberFormat="1" applyFont="1" applyAlignment="1">
      <alignment horizontal="left"/>
    </xf>
    <xf numFmtId="164" fontId="3" fillId="0" borderId="0" xfId="3" quotePrefix="1" applyNumberFormat="1" applyFont="1"/>
    <xf numFmtId="0" fontId="3" fillId="0" borderId="0" xfId="3" applyNumberFormat="1" applyFont="1" applyAlignment="1">
      <alignment horizontal="centerContinuous"/>
    </xf>
    <xf numFmtId="0" fontId="3" fillId="0" borderId="2" xfId="3" applyNumberFormat="1" applyFont="1" applyBorder="1" applyAlignment="1">
      <alignment horizontal="center"/>
    </xf>
    <xf numFmtId="0" fontId="3" fillId="0" borderId="2" xfId="3" applyNumberFormat="1" applyFont="1" applyBorder="1"/>
    <xf numFmtId="0" fontId="3" fillId="0" borderId="2" xfId="3" quotePrefix="1" applyNumberFormat="1" applyFont="1" applyBorder="1" applyAlignment="1">
      <alignment horizontal="left"/>
    </xf>
    <xf numFmtId="0" fontId="10" fillId="0" borderId="0" xfId="3" applyFont="1"/>
    <xf numFmtId="164" fontId="11" fillId="0" borderId="0" xfId="3" quotePrefix="1" applyNumberFormat="1" applyFont="1" applyBorder="1" applyAlignment="1">
      <alignment horizontal="left"/>
    </xf>
    <xf numFmtId="0" fontId="11" fillId="0" borderId="0" xfId="3" applyNumberFormat="1" applyFont="1" applyBorder="1"/>
    <xf numFmtId="164" fontId="11" fillId="0" borderId="1" xfId="3" applyNumberFormat="1" applyFont="1" applyBorder="1"/>
    <xf numFmtId="164" fontId="11" fillId="0" borderId="1" xfId="3" applyNumberFormat="1" applyFont="1" applyBorder="1" applyAlignment="1">
      <alignment horizontal="center"/>
    </xf>
    <xf numFmtId="0" fontId="11" fillId="0" borderId="1" xfId="3" applyNumberFormat="1" applyFont="1" applyBorder="1" applyAlignment="1">
      <alignment horizontal="left"/>
    </xf>
    <xf numFmtId="164" fontId="11" fillId="0" borderId="0" xfId="3" applyNumberFormat="1" applyFont="1" applyBorder="1"/>
    <xf numFmtId="164" fontId="11" fillId="0" borderId="0" xfId="3" applyNumberFormat="1" applyFont="1" applyBorder="1" applyAlignment="1">
      <alignment horizontal="center"/>
    </xf>
    <xf numFmtId="0" fontId="11" fillId="0" borderId="0" xfId="3" applyNumberFormat="1" applyFont="1" applyBorder="1" applyAlignment="1">
      <alignment horizontal="left"/>
    </xf>
    <xf numFmtId="0" fontId="11" fillId="0" borderId="0" xfId="3" quotePrefix="1" applyNumberFormat="1" applyFont="1" applyBorder="1" applyAlignment="1">
      <alignment horizontal="left"/>
    </xf>
    <xf numFmtId="164" fontId="11" fillId="0" borderId="0" xfId="3" applyNumberFormat="1" applyFont="1" applyAlignment="1">
      <alignment horizontal="center"/>
    </xf>
    <xf numFmtId="164" fontId="11" fillId="0" borderId="0" xfId="3" applyNumberFormat="1" applyFont="1"/>
    <xf numFmtId="0" fontId="11" fillId="0" borderId="0" xfId="3" applyNumberFormat="1" applyFont="1"/>
    <xf numFmtId="2" fontId="10" fillId="0" borderId="0" xfId="3" applyNumberFormat="1" applyFont="1"/>
    <xf numFmtId="2" fontId="10" fillId="0" borderId="0" xfId="3" quotePrefix="1" applyNumberFormat="1" applyFont="1" applyAlignment="1">
      <alignment horizontal="left"/>
    </xf>
    <xf numFmtId="0" fontId="11" fillId="0" borderId="0" xfId="3" applyNumberFormat="1" applyFont="1" applyAlignment="1">
      <alignment horizontal="centerContinuous"/>
    </xf>
    <xf numFmtId="0" fontId="11" fillId="0" borderId="2" xfId="3" applyNumberFormat="1" applyFont="1" applyBorder="1" applyAlignment="1">
      <alignment horizontal="center"/>
    </xf>
    <xf numFmtId="0" fontId="11" fillId="0" borderId="2" xfId="3" applyNumberFormat="1" applyFont="1" applyBorder="1"/>
    <xf numFmtId="0" fontId="11" fillId="0" borderId="2" xfId="3" quotePrefix="1" applyNumberFormat="1" applyFont="1" applyBorder="1" applyAlignment="1">
      <alignment horizontal="left"/>
    </xf>
    <xf numFmtId="2" fontId="1" fillId="0" borderId="0" xfId="0" applyNumberFormat="1" applyFont="1"/>
    <xf numFmtId="0" fontId="1" fillId="0" borderId="0" xfId="0" applyFont="1"/>
    <xf numFmtId="0" fontId="12" fillId="0" borderId="0" xfId="0" applyFont="1" applyAlignment="1">
      <alignment vertical="center"/>
    </xf>
    <xf numFmtId="0" fontId="0" fillId="0" borderId="0" xfId="0" applyAlignment="1">
      <alignment vertical="center"/>
    </xf>
    <xf numFmtId="165" fontId="0" fillId="0" borderId="0" xfId="0" applyNumberFormat="1"/>
    <xf numFmtId="164" fontId="6" fillId="0" borderId="0" xfId="3" applyNumberFormat="1"/>
    <xf numFmtId="0" fontId="4" fillId="0" borderId="0" xfId="3" applyNumberFormat="1" applyFont="1"/>
    <xf numFmtId="0" fontId="4" fillId="0" borderId="0" xfId="3" quotePrefix="1" applyNumberFormat="1" applyFont="1" applyAlignment="1">
      <alignment horizontal="left"/>
    </xf>
    <xf numFmtId="0" fontId="4" fillId="0" borderId="0" xfId="3" applyNumberFormat="1" applyFont="1" applyBorder="1"/>
    <xf numFmtId="0" fontId="4" fillId="0" borderId="0" xfId="3" quotePrefix="1" applyNumberFormat="1" applyFont="1" applyBorder="1" applyAlignment="1">
      <alignment horizontal="left"/>
    </xf>
    <xf numFmtId="164" fontId="15" fillId="0" borderId="1" xfId="3" applyNumberFormat="1" applyFont="1" applyBorder="1"/>
    <xf numFmtId="164" fontId="15" fillId="0" borderId="1" xfId="3" applyNumberFormat="1" applyFont="1" applyBorder="1" applyAlignment="1">
      <alignment horizontal="center"/>
    </xf>
    <xf numFmtId="0" fontId="15" fillId="0" borderId="1" xfId="3" quotePrefix="1" applyNumberFormat="1" applyFont="1" applyBorder="1" applyAlignment="1">
      <alignment horizontal="left"/>
    </xf>
    <xf numFmtId="164" fontId="15" fillId="0" borderId="0" xfId="3" applyNumberFormat="1" applyFont="1" applyBorder="1"/>
    <xf numFmtId="164" fontId="15" fillId="0" borderId="0" xfId="3" applyNumberFormat="1" applyFont="1" applyBorder="1" applyAlignment="1">
      <alignment horizontal="center"/>
    </xf>
    <xf numFmtId="0" fontId="15" fillId="0" borderId="0" xfId="3" quotePrefix="1" applyNumberFormat="1" applyFont="1" applyBorder="1" applyAlignment="1">
      <alignment horizontal="left"/>
    </xf>
    <xf numFmtId="164" fontId="15" fillId="0" borderId="0" xfId="3" applyNumberFormat="1" applyFont="1"/>
    <xf numFmtId="0" fontId="15" fillId="0" borderId="0" xfId="3" applyNumberFormat="1" applyFont="1" applyBorder="1"/>
    <xf numFmtId="0" fontId="15" fillId="0" borderId="0" xfId="3" applyNumberFormat="1" applyFont="1"/>
    <xf numFmtId="2" fontId="6" fillId="0" borderId="0" xfId="3" applyNumberFormat="1" applyFont="1"/>
    <xf numFmtId="0" fontId="15" fillId="0" borderId="0" xfId="3" applyNumberFormat="1" applyFont="1" applyAlignment="1">
      <alignment horizontal="centerContinuous"/>
    </xf>
    <xf numFmtId="0" fontId="15" fillId="0" borderId="2" xfId="3" applyNumberFormat="1" applyFont="1" applyBorder="1" applyAlignment="1">
      <alignment horizontal="center"/>
    </xf>
    <xf numFmtId="0" fontId="15" fillId="0" borderId="2" xfId="3" applyNumberFormat="1" applyFont="1" applyBorder="1"/>
    <xf numFmtId="0" fontId="15" fillId="0" borderId="2" xfId="3" quotePrefix="1" applyNumberFormat="1" applyFont="1" applyBorder="1" applyAlignment="1">
      <alignment horizontal="left"/>
    </xf>
    <xf numFmtId="0" fontId="7" fillId="0" borderId="0" xfId="3" quotePrefix="1" applyFont="1" applyAlignment="1">
      <alignment horizontal="left"/>
    </xf>
    <xf numFmtId="0" fontId="16" fillId="0" borderId="0" xfId="3" applyNumberFormat="1" applyFont="1"/>
    <xf numFmtId="0" fontId="17" fillId="0" borderId="1" xfId="3" applyFont="1" applyBorder="1"/>
    <xf numFmtId="164" fontId="18" fillId="0" borderId="1" xfId="3" applyNumberFormat="1" applyFont="1" applyBorder="1"/>
    <xf numFmtId="164" fontId="18" fillId="0" borderId="1" xfId="3" applyNumberFormat="1" applyFont="1" applyBorder="1" applyAlignment="1">
      <alignment horizontal="center"/>
    </xf>
    <xf numFmtId="0" fontId="18" fillId="0" borderId="1" xfId="3" quotePrefix="1" applyNumberFormat="1" applyFont="1" applyBorder="1" applyAlignment="1">
      <alignment horizontal="left"/>
    </xf>
    <xf numFmtId="0" fontId="17" fillId="0" borderId="0" xfId="3" applyFont="1" applyBorder="1"/>
    <xf numFmtId="164" fontId="18" fillId="0" borderId="0" xfId="3" applyNumberFormat="1" applyFont="1" applyBorder="1"/>
    <xf numFmtId="164" fontId="18" fillId="0" borderId="0" xfId="3" applyNumberFormat="1" applyFont="1" applyBorder="1" applyAlignment="1">
      <alignment horizontal="center"/>
    </xf>
    <xf numFmtId="0" fontId="18" fillId="0" borderId="0" xfId="3" quotePrefix="1" applyNumberFormat="1" applyFont="1" applyBorder="1" applyAlignment="1">
      <alignment horizontal="left"/>
    </xf>
    <xf numFmtId="0" fontId="17" fillId="0" borderId="0" xfId="3" applyFont="1"/>
    <xf numFmtId="164" fontId="18" fillId="0" borderId="0" xfId="3" applyNumberFormat="1" applyFont="1"/>
    <xf numFmtId="0" fontId="18" fillId="0" borderId="0" xfId="3" applyNumberFormat="1" applyFont="1" applyBorder="1"/>
    <xf numFmtId="164" fontId="18" fillId="0" borderId="0" xfId="3" applyNumberFormat="1" applyFont="1" applyAlignment="1">
      <alignment horizontal="center"/>
    </xf>
    <xf numFmtId="0" fontId="18" fillId="0" borderId="0" xfId="3" applyNumberFormat="1" applyFont="1"/>
    <xf numFmtId="0" fontId="17" fillId="0" borderId="0" xfId="3" applyNumberFormat="1" applyFont="1"/>
    <xf numFmtId="0" fontId="18" fillId="0" borderId="0" xfId="3" applyNumberFormat="1" applyFont="1" applyAlignment="1">
      <alignment horizontal="centerContinuous"/>
    </xf>
    <xf numFmtId="0" fontId="18" fillId="0" borderId="2" xfId="3" applyNumberFormat="1" applyFont="1" applyBorder="1" applyAlignment="1">
      <alignment horizontal="center"/>
    </xf>
    <xf numFmtId="0" fontId="18" fillId="0" borderId="2" xfId="3" applyNumberFormat="1" applyFont="1" applyBorder="1"/>
    <xf numFmtId="0" fontId="18" fillId="0" borderId="2" xfId="3" quotePrefix="1" applyNumberFormat="1" applyFont="1" applyBorder="1" applyAlignment="1">
      <alignment horizontal="left"/>
    </xf>
    <xf numFmtId="0" fontId="6" fillId="0" borderId="0" xfId="4"/>
    <xf numFmtId="0" fontId="7" fillId="0" borderId="0" xfId="4" quotePrefix="1" applyFont="1" applyAlignment="1">
      <alignment horizontal="left"/>
    </xf>
    <xf numFmtId="0" fontId="3" fillId="0" borderId="0" xfId="4" applyNumberFormat="1" applyFont="1"/>
    <xf numFmtId="0" fontId="4" fillId="0" borderId="0" xfId="4" applyNumberFormat="1" applyFont="1"/>
    <xf numFmtId="0" fontId="4" fillId="0" borderId="0" xfId="4" quotePrefix="1" applyNumberFormat="1" applyFont="1" applyAlignment="1">
      <alignment horizontal="left"/>
    </xf>
    <xf numFmtId="0" fontId="16" fillId="0" borderId="0" xfId="4" applyNumberFormat="1" applyFont="1"/>
    <xf numFmtId="0" fontId="17" fillId="0" borderId="1" xfId="4" applyFont="1" applyBorder="1"/>
    <xf numFmtId="164" fontId="18" fillId="0" borderId="1" xfId="4" applyNumberFormat="1" applyFont="1" applyBorder="1"/>
    <xf numFmtId="164" fontId="18" fillId="0" borderId="1" xfId="4" applyNumberFormat="1" applyFont="1" applyBorder="1" applyAlignment="1">
      <alignment horizontal="center"/>
    </xf>
    <xf numFmtId="0" fontId="18" fillId="0" borderId="1" xfId="4" quotePrefix="1" applyNumberFormat="1" applyFont="1" applyBorder="1" applyAlignment="1">
      <alignment horizontal="left"/>
    </xf>
    <xf numFmtId="0" fontId="17" fillId="0" borderId="0" xfId="4" applyFont="1" applyBorder="1"/>
    <xf numFmtId="164" fontId="18" fillId="0" borderId="0" xfId="4" applyNumberFormat="1" applyFont="1" applyBorder="1"/>
    <xf numFmtId="164" fontId="18" fillId="0" borderId="0" xfId="4" applyNumberFormat="1" applyFont="1" applyBorder="1" applyAlignment="1">
      <alignment horizontal="center"/>
    </xf>
    <xf numFmtId="0" fontId="18" fillId="0" borderId="0" xfId="4" quotePrefix="1" applyNumberFormat="1" applyFont="1" applyBorder="1" applyAlignment="1">
      <alignment horizontal="left"/>
    </xf>
    <xf numFmtId="0" fontId="17" fillId="0" borderId="0" xfId="4" applyFont="1"/>
    <xf numFmtId="164" fontId="18" fillId="0" borderId="0" xfId="4" applyNumberFormat="1" applyFont="1"/>
    <xf numFmtId="0" fontId="18" fillId="0" borderId="0" xfId="4" applyNumberFormat="1" applyFont="1" applyBorder="1"/>
    <xf numFmtId="164" fontId="18" fillId="0" borderId="0" xfId="4" applyNumberFormat="1" applyFont="1" applyAlignment="1">
      <alignment horizontal="center"/>
    </xf>
    <xf numFmtId="0" fontId="18" fillId="0" borderId="0" xfId="4" applyNumberFormat="1" applyFont="1"/>
    <xf numFmtId="164" fontId="18" fillId="0" borderId="0" xfId="4" applyNumberFormat="1" applyFont="1" applyAlignment="1">
      <alignment horizontal="right"/>
    </xf>
    <xf numFmtId="0" fontId="18" fillId="0" borderId="0" xfId="4" applyNumberFormat="1" applyFont="1" applyAlignment="1">
      <alignment horizontal="centerContinuous"/>
    </xf>
    <xf numFmtId="0" fontId="18" fillId="0" borderId="2" xfId="4" applyNumberFormat="1" applyFont="1" applyBorder="1" applyAlignment="1">
      <alignment horizontal="center"/>
    </xf>
    <xf numFmtId="0" fontId="18" fillId="0" borderId="2" xfId="4" applyNumberFormat="1" applyFont="1" applyBorder="1"/>
    <xf numFmtId="0" fontId="18" fillId="0" borderId="2" xfId="4" quotePrefix="1" applyNumberFormat="1" applyFont="1" applyBorder="1" applyAlignment="1">
      <alignment horizontal="left"/>
    </xf>
    <xf numFmtId="0" fontId="19" fillId="0" borderId="0" xfId="2" applyFont="1"/>
    <xf numFmtId="3" fontId="0" fillId="0" borderId="0" xfId="0" applyNumberFormat="1"/>
    <xf numFmtId="0" fontId="1" fillId="0" borderId="0" xfId="0" applyFont="1" applyAlignment="1">
      <alignment horizontal="center"/>
    </xf>
    <xf numFmtId="0" fontId="20" fillId="0" borderId="0" xfId="0" applyFont="1" applyAlignment="1">
      <alignment horizontal="center"/>
    </xf>
    <xf numFmtId="9" fontId="0" fillId="0" borderId="0" xfId="5" applyFont="1"/>
    <xf numFmtId="2" fontId="0" fillId="0" borderId="0" xfId="0" applyNumberFormat="1" applyAlignment="1">
      <alignment horizontal="center"/>
    </xf>
    <xf numFmtId="0" fontId="0" fillId="0" borderId="0" xfId="0" applyAlignment="1">
      <alignment horizontal="center"/>
    </xf>
    <xf numFmtId="0" fontId="0" fillId="2" borderId="0" xfId="0" applyFill="1" applyAlignment="1">
      <alignment horizontal="center" vertical="center" textRotation="90"/>
    </xf>
    <xf numFmtId="0" fontId="0" fillId="3" borderId="0" xfId="0" applyFill="1" applyAlignment="1">
      <alignment horizontal="center" vertical="center" textRotation="90"/>
    </xf>
  </cellXfs>
  <cellStyles count="32">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Hyperlink" xfId="2" builtinId="8"/>
    <cellStyle name="Normal" xfId="0" builtinId="0"/>
    <cellStyle name="Normal 2" xfId="1"/>
    <cellStyle name="Normal 3" xfId="3"/>
    <cellStyle name="Normal_TABLE03" xfId="4"/>
    <cellStyle name="Percent" xfId="5" builtinId="5"/>
  </cellStyles>
  <dxfs count="0"/>
  <tableStyles count="0" defaultTableStyle="TableStyleMedium9" defaultPivotStyle="PivotStyleLight16"/>
  <colors>
    <mruColors>
      <color rgb="FF477257"/>
      <color rgb="FF45B97C"/>
      <color rgb="FF9ACF89"/>
      <color rgb="FFFF6C2C"/>
      <color rgb="FF726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worksheet" Target="worksheets/sheet4.xml"/><Relationship Id="rId12" Type="http://schemas.openxmlformats.org/officeDocument/2006/relationships/worksheet" Target="worksheets/sheet8.xml"/><Relationship Id="rId17" Type="http://schemas.openxmlformats.org/officeDocument/2006/relationships/sharedStrings" Target="sharedStrings.xml"/><Relationship Id="rId2" Type="http://schemas.openxmlformats.org/officeDocument/2006/relationships/chartsheet" Target="chartsheets/sheet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worksheet" Target="worksheets/sheet7.xml"/><Relationship Id="rId5" Type="http://schemas.openxmlformats.org/officeDocument/2006/relationships/worksheet" Target="worksheets/sheet2.xml"/><Relationship Id="rId15" Type="http://schemas.openxmlformats.org/officeDocument/2006/relationships/theme" Target="theme/theme1.xml"/><Relationship Id="rId10" Type="http://schemas.openxmlformats.org/officeDocument/2006/relationships/worksheet" Target="worksheets/sheet6.xml"/><Relationship Id="rId4" Type="http://schemas.openxmlformats.org/officeDocument/2006/relationships/chartsheet" Target="chartsheets/sheet3.xml"/><Relationship Id="rId9" Type="http://schemas.openxmlformats.org/officeDocument/2006/relationships/worksheet" Target="worksheets/sheet5.xml"/><Relationship Id="rId14"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solidFill>
                <a:latin typeface="Gotham Narrow Light" pitchFamily="50" charset="0"/>
                <a:ea typeface="+mn-ea"/>
                <a:cs typeface="+mn-cs"/>
              </a:defRPr>
            </a:pPr>
            <a:r>
              <a:rPr lang="en-US" sz="2200">
                <a:solidFill>
                  <a:schemeClr val="tx1"/>
                </a:solidFill>
              </a:rPr>
              <a:t>US and World Sugar Prices, 2000–2014</a:t>
            </a:r>
          </a:p>
        </c:rich>
      </c:tx>
      <c:layout>
        <c:manualLayout>
          <c:xMode val="edge"/>
          <c:yMode val="edge"/>
          <c:x val="0.220895816821195"/>
          <c:y val="1.3103448631643999E-2"/>
        </c:manualLayout>
      </c:layout>
      <c:overlay val="0"/>
      <c:spPr>
        <a:noFill/>
        <a:ln>
          <a:noFill/>
        </a:ln>
        <a:effectLst/>
      </c:spPr>
    </c:title>
    <c:autoTitleDeleted val="0"/>
    <c:plotArea>
      <c:layout>
        <c:manualLayout>
          <c:layoutTarget val="inner"/>
          <c:xMode val="edge"/>
          <c:yMode val="edge"/>
          <c:x val="9.7787267901628103E-2"/>
          <c:y val="0.116537807490392"/>
          <c:w val="0.88607017471285099"/>
          <c:h val="0.69481947764013396"/>
        </c:manualLayout>
      </c:layout>
      <c:lineChart>
        <c:grouping val="standard"/>
        <c:varyColors val="0"/>
        <c:ser>
          <c:idx val="0"/>
          <c:order val="0"/>
          <c:tx>
            <c:v>World</c:v>
          </c:tx>
          <c:spPr>
            <a:ln w="34925" cap="rnd">
              <a:solidFill>
                <a:srgbClr val="9ACF89"/>
              </a:solidFill>
              <a:round/>
            </a:ln>
            <a:effectLst/>
          </c:spPr>
          <c:marker>
            <c:symbol val="circle"/>
            <c:size val="7"/>
            <c:spPr>
              <a:solidFill>
                <a:schemeClr val="bg1"/>
              </a:solidFill>
              <a:ln w="34925">
                <a:solidFill>
                  <a:srgbClr val="9ACF89"/>
                </a:solidFill>
              </a:ln>
            </c:spPr>
          </c:marker>
          <c:cat>
            <c:numRef>
              <c:f>'Price Data'!$A$26:$A$40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'Price Data'!$M$63:$M$77</c:f>
              <c:numCache>
                <c:formatCode>0.00</c:formatCode>
                <c:ptCount val="15"/>
                <c:pt idx="0">
                  <c:v>0.13493333009097952</c:v>
                </c:pt>
                <c:pt idx="1">
                  <c:v>0.14853036655373611</c:v>
                </c:pt>
                <c:pt idx="2">
                  <c:v>0.13407868839169912</c:v>
                </c:pt>
                <c:pt idx="3">
                  <c:v>0.12325197798913042</c:v>
                </c:pt>
                <c:pt idx="4">
                  <c:v>0.1340417395006176</c:v>
                </c:pt>
                <c:pt idx="5">
                  <c:v>0.15730263376856118</c:v>
                </c:pt>
                <c:pt idx="6">
                  <c:v>0.21962013471395506</c:v>
                </c:pt>
                <c:pt idx="7">
                  <c:v>0.15732366778076798</c:v>
                </c:pt>
                <c:pt idx="8">
                  <c:v>0.17271362277813129</c:v>
                </c:pt>
                <c:pt idx="9">
                  <c:v>0.24032781303458145</c:v>
                </c:pt>
                <c:pt idx="10">
                  <c:v>0.29677474268842252</c:v>
                </c:pt>
                <c:pt idx="11">
                  <c:v>0.32807514474294514</c:v>
                </c:pt>
                <c:pt idx="12">
                  <c:v>0.26884779117340463</c:v>
                </c:pt>
                <c:pt idx="13">
                  <c:v>0.22167499999999996</c:v>
                </c:pt>
                <c:pt idx="14">
                  <c:v>0.20203840817664023</c:v>
                </c:pt>
              </c:numCache>
            </c:numRef>
          </c:val>
          <c:smooth val="0"/>
        </c:ser>
        <c:ser>
          <c:idx val="1"/>
          <c:order val="1"/>
          <c:tx>
            <c:v>US</c:v>
          </c:tx>
          <c:spPr>
            <a:ln w="34925" cap="rnd">
              <a:solidFill>
                <a:srgbClr val="FF6C2C"/>
              </a:solidFill>
              <a:round/>
            </a:ln>
            <a:effectLst/>
          </c:spPr>
          <c:marker>
            <c:symbol val="circle"/>
            <c:size val="7"/>
            <c:spPr>
              <a:solidFill>
                <a:schemeClr val="bg1"/>
              </a:solidFill>
              <a:ln w="25400">
                <a:solidFill>
                  <a:srgbClr val="FF6C2C"/>
                </a:solidFill>
              </a:ln>
            </c:spPr>
          </c:marker>
          <c:cat>
            <c:numRef>
              <c:f>'Price Data'!$A$26:$A$40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'Price Data'!$N$63:$N$77</c:f>
              <c:numCache>
                <c:formatCode>0.00</c:formatCode>
                <c:ptCount val="15"/>
                <c:pt idx="0">
                  <c:v>0.28142206692799071</c:v>
                </c:pt>
                <c:pt idx="1">
                  <c:v>0.30664121579145492</c:v>
                </c:pt>
                <c:pt idx="2">
                  <c:v>0.3339935198721512</c:v>
                </c:pt>
                <c:pt idx="3">
                  <c:v>0.33177381440217391</c:v>
                </c:pt>
                <c:pt idx="4">
                  <c:v>0.28958277510146457</c:v>
                </c:pt>
                <c:pt idx="5">
                  <c:v>0.35230819896740057</c:v>
                </c:pt>
                <c:pt idx="6">
                  <c:v>0.38250322230489414</c:v>
                </c:pt>
                <c:pt idx="7">
                  <c:v>0.28159653824759734</c:v>
                </c:pt>
                <c:pt idx="8">
                  <c:v>0.35208152139078414</c:v>
                </c:pt>
                <c:pt idx="9">
                  <c:v>0.41366715512164953</c:v>
                </c:pt>
                <c:pt idx="10">
                  <c:v>0.56866616736832121</c:v>
                </c:pt>
                <c:pt idx="11">
                  <c:v>0.58224837270697105</c:v>
                </c:pt>
                <c:pt idx="12">
                  <c:v>0.44019640383314323</c:v>
                </c:pt>
                <c:pt idx="13">
                  <c:v>0.27221666666666666</c:v>
                </c:pt>
                <c:pt idx="14">
                  <c:v>0.31284226277770255</c:v>
                </c:pt>
              </c:numCache>
            </c:numRef>
          </c:val>
          <c:smooth val="0"/>
        </c:ser>
        <c:dLbls>
          <c:showLegendKey val="0"/>
          <c:showVal val="0"/>
          <c:showCatName val="0"/>
          <c:showSerName val="0"/>
          <c:showPercent val="0"/>
          <c:showBubbleSize val="0"/>
        </c:dLbls>
        <c:marker val="1"/>
        <c:smooth val="0"/>
        <c:axId val="206807104"/>
        <c:axId val="206807488"/>
      </c:lineChart>
      <c:catAx>
        <c:axId val="206807104"/>
        <c:scaling>
          <c:orientation val="minMax"/>
        </c:scaling>
        <c:delete val="0"/>
        <c:axPos val="b"/>
        <c:numFmt formatCode="General" sourceLinked="1"/>
        <c:majorTickMark val="in"/>
        <c:minorTickMark val="none"/>
        <c:tickLblPos val="nextTo"/>
        <c:spPr>
          <a:noFill/>
          <a:ln w="31750" cap="flat" cmpd="sng" algn="ctr">
            <a:solidFill>
              <a:schemeClr val="tx1">
                <a:lumMod val="50000"/>
                <a:lumOff val="50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otham Narrow Light" pitchFamily="50" charset="0"/>
                <a:ea typeface="+mn-ea"/>
                <a:cs typeface="+mn-cs"/>
              </a:defRPr>
            </a:pPr>
            <a:endParaRPr lang="en-US"/>
          </a:p>
        </c:txPr>
        <c:crossAx val="206807488"/>
        <c:crosses val="autoZero"/>
        <c:auto val="1"/>
        <c:lblAlgn val="ctr"/>
        <c:lblOffset val="100"/>
        <c:noMultiLvlLbl val="0"/>
      </c:catAx>
      <c:valAx>
        <c:axId val="2068074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Gotham Narrow Light" pitchFamily="50" charset="0"/>
                <a:ea typeface="+mn-ea"/>
                <a:cs typeface="+mn-cs"/>
              </a:defRPr>
            </a:pPr>
            <a:endParaRPr lang="en-US"/>
          </a:p>
        </c:txPr>
        <c:crossAx val="206807104"/>
        <c:crosses val="autoZero"/>
        <c:crossBetween val="between"/>
      </c:valAx>
      <c:spPr>
        <a:noFill/>
        <a:ln>
          <a:noFill/>
        </a:ln>
        <a:effectLst/>
      </c:spPr>
    </c:plotArea>
    <c:legend>
      <c:legendPos val="b"/>
      <c:layout>
        <c:manualLayout>
          <c:xMode val="edge"/>
          <c:yMode val="edge"/>
          <c:x val="0.40401031043744001"/>
          <c:y val="0.13609703332538001"/>
          <c:w val="0.189044253139797"/>
          <c:h val="4.57211484928019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Gotham Narrow Light" pitchFamily="50"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Gotham Narrow Light" pitchFamily="50"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200" b="0"/>
            </a:pPr>
            <a:r>
              <a:rPr lang="en-US" sz="2200" b="0"/>
              <a:t>Annual Sugar Cane and Sugar Beet Lobbying, 2000–2014</a:t>
            </a:r>
          </a:p>
        </c:rich>
      </c:tx>
      <c:layout>
        <c:manualLayout>
          <c:xMode val="edge"/>
          <c:yMode val="edge"/>
          <c:x val="0.107791031416976"/>
          <c:y val="8.7356822442212906E-3"/>
        </c:manualLayout>
      </c:layout>
      <c:overlay val="0"/>
      <c:spPr>
        <a:noFill/>
        <a:ln>
          <a:noFill/>
        </a:ln>
        <a:effectLst/>
      </c:spPr>
    </c:title>
    <c:autoTitleDeleted val="0"/>
    <c:plotArea>
      <c:layout>
        <c:manualLayout>
          <c:layoutTarget val="inner"/>
          <c:xMode val="edge"/>
          <c:yMode val="edge"/>
          <c:x val="9.9205199528886095E-2"/>
          <c:y val="0.11356322147424799"/>
          <c:w val="0.88152301933131205"/>
          <c:h val="0.705521831084854"/>
        </c:manualLayout>
      </c:layout>
      <c:barChart>
        <c:barDir val="col"/>
        <c:grouping val="clustered"/>
        <c:varyColors val="0"/>
        <c:ser>
          <c:idx val="0"/>
          <c:order val="0"/>
          <c:spPr>
            <a:solidFill>
              <a:srgbClr val="FF6C2C"/>
            </a:solidFill>
            <a:ln>
              <a:noFill/>
            </a:ln>
            <a:effectLst/>
          </c:spPr>
          <c:invertIfNegative val="0"/>
          <c:dPt>
            <c:idx val="0"/>
            <c:invertIfNegative val="0"/>
            <c:bubble3D val="0"/>
            <c:spPr>
              <a:solidFill>
                <a:srgbClr val="FF6C2C"/>
              </a:solidFill>
              <a:ln>
                <a:noFill/>
              </a:ln>
              <a:effectLst/>
            </c:spPr>
          </c:dPt>
          <c:dPt>
            <c:idx val="1"/>
            <c:invertIfNegative val="0"/>
            <c:bubble3D val="0"/>
            <c:spPr>
              <a:solidFill>
                <a:srgbClr val="FF6C2C"/>
              </a:solidFill>
              <a:ln>
                <a:noFill/>
              </a:ln>
              <a:effectLst/>
            </c:spPr>
          </c:dPt>
          <c:dPt>
            <c:idx val="2"/>
            <c:invertIfNegative val="0"/>
            <c:bubble3D val="0"/>
            <c:spPr>
              <a:solidFill>
                <a:srgbClr val="FF6C2C"/>
              </a:solidFill>
              <a:ln>
                <a:noFill/>
              </a:ln>
              <a:effectLst/>
            </c:spPr>
          </c:dPt>
          <c:dPt>
            <c:idx val="3"/>
            <c:invertIfNegative val="0"/>
            <c:bubble3D val="0"/>
            <c:spPr>
              <a:solidFill>
                <a:srgbClr val="FF6C2C"/>
              </a:solidFill>
              <a:ln>
                <a:noFill/>
              </a:ln>
              <a:effectLst/>
            </c:spPr>
          </c:dPt>
          <c:dPt>
            <c:idx val="4"/>
            <c:invertIfNegative val="0"/>
            <c:bubble3D val="0"/>
            <c:spPr>
              <a:solidFill>
                <a:srgbClr val="FF6C2C"/>
              </a:solidFill>
              <a:ln>
                <a:noFill/>
              </a:ln>
              <a:effectLst/>
            </c:spPr>
          </c:dPt>
          <c:dPt>
            <c:idx val="5"/>
            <c:invertIfNegative val="0"/>
            <c:bubble3D val="0"/>
            <c:spPr>
              <a:solidFill>
                <a:srgbClr val="FF6C2C"/>
              </a:solidFill>
              <a:ln>
                <a:noFill/>
              </a:ln>
              <a:effectLst/>
            </c:spPr>
          </c:dPt>
          <c:dPt>
            <c:idx val="6"/>
            <c:invertIfNegative val="0"/>
            <c:bubble3D val="0"/>
            <c:spPr>
              <a:solidFill>
                <a:srgbClr val="FF6C2C"/>
              </a:solidFill>
              <a:ln>
                <a:noFill/>
              </a:ln>
              <a:effectLst/>
            </c:spPr>
          </c:dPt>
          <c:dPt>
            <c:idx val="7"/>
            <c:invertIfNegative val="0"/>
            <c:bubble3D val="0"/>
            <c:spPr>
              <a:solidFill>
                <a:srgbClr val="FF6C2C"/>
              </a:solidFill>
              <a:ln>
                <a:noFill/>
              </a:ln>
              <a:effectLst/>
            </c:spPr>
          </c:dPt>
          <c:dPt>
            <c:idx val="8"/>
            <c:invertIfNegative val="0"/>
            <c:bubble3D val="0"/>
            <c:spPr>
              <a:solidFill>
                <a:srgbClr val="FF6C2C"/>
              </a:solidFill>
              <a:ln>
                <a:noFill/>
              </a:ln>
              <a:effectLst/>
            </c:spPr>
          </c:dPt>
          <c:dPt>
            <c:idx val="9"/>
            <c:invertIfNegative val="0"/>
            <c:bubble3D val="0"/>
            <c:spPr>
              <a:solidFill>
                <a:srgbClr val="FF6C2C"/>
              </a:solidFill>
              <a:ln>
                <a:noFill/>
              </a:ln>
              <a:effectLst/>
            </c:spPr>
          </c:dPt>
          <c:dPt>
            <c:idx val="10"/>
            <c:invertIfNegative val="0"/>
            <c:bubble3D val="0"/>
            <c:spPr>
              <a:solidFill>
                <a:srgbClr val="FF6C2C"/>
              </a:solidFill>
              <a:ln>
                <a:noFill/>
              </a:ln>
              <a:effectLst/>
            </c:spPr>
          </c:dPt>
          <c:dPt>
            <c:idx val="11"/>
            <c:invertIfNegative val="0"/>
            <c:bubble3D val="0"/>
            <c:spPr>
              <a:solidFill>
                <a:srgbClr val="FF6C2C"/>
              </a:solidFill>
              <a:ln>
                <a:noFill/>
              </a:ln>
              <a:effectLst/>
            </c:spPr>
          </c:dPt>
          <c:dPt>
            <c:idx val="12"/>
            <c:invertIfNegative val="0"/>
            <c:bubble3D val="0"/>
            <c:spPr>
              <a:solidFill>
                <a:srgbClr val="FF6C2C"/>
              </a:solidFill>
              <a:ln>
                <a:noFill/>
              </a:ln>
              <a:effectLst/>
            </c:spPr>
          </c:dPt>
          <c:dPt>
            <c:idx val="13"/>
            <c:invertIfNegative val="0"/>
            <c:bubble3D val="0"/>
            <c:spPr>
              <a:solidFill>
                <a:srgbClr val="FF6C2C"/>
              </a:solidFill>
              <a:ln>
                <a:noFill/>
              </a:ln>
              <a:effectLst/>
            </c:spPr>
          </c:dPt>
          <c:dPt>
            <c:idx val="14"/>
            <c:invertIfNegative val="0"/>
            <c:bubble3D val="0"/>
            <c:spPr>
              <a:solidFill>
                <a:srgbClr val="FF6C2C"/>
              </a:solidFill>
              <a:ln>
                <a:noFill/>
              </a:ln>
              <a:effectLst/>
            </c:spPr>
          </c:dPt>
          <c:dLbls>
            <c:numFmt formatCode="&quot;$&quot;#,##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'Lobbying Data'!$B$4:$B$18</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'Lobbying Data'!$F$4:$F$18</c:f>
              <c:numCache>
                <c:formatCode>0.00</c:formatCode>
                <c:ptCount val="15"/>
                <c:pt idx="0">
                  <c:v>4.0584843205574916</c:v>
                </c:pt>
                <c:pt idx="1">
                  <c:v>4.2092738565782044</c:v>
                </c:pt>
                <c:pt idx="2">
                  <c:v>3.8847748749305167</c:v>
                </c:pt>
                <c:pt idx="3">
                  <c:v>3.7982119565217385</c:v>
                </c:pt>
                <c:pt idx="4">
                  <c:v>5.1795627316040234</c:v>
                </c:pt>
                <c:pt idx="5">
                  <c:v>8.2304316436251916</c:v>
                </c:pt>
                <c:pt idx="6">
                  <c:v>4.6221626984126987</c:v>
                </c:pt>
                <c:pt idx="7">
                  <c:v>5.0559293341435882</c:v>
                </c:pt>
                <c:pt idx="8">
                  <c:v>8.1149705299043671</c:v>
                </c:pt>
                <c:pt idx="9">
                  <c:v>8.2525307988831749</c:v>
                </c:pt>
                <c:pt idx="10">
                  <c:v>7.5851831639578808</c:v>
                </c:pt>
                <c:pt idx="11">
                  <c:v>7.663774623342329</c:v>
                </c:pt>
                <c:pt idx="12">
                  <c:v>8.0157160030314394</c:v>
                </c:pt>
                <c:pt idx="13">
                  <c:v>8.8000000000000007</c:v>
                </c:pt>
                <c:pt idx="14">
                  <c:v>5.1246124949235146</c:v>
                </c:pt>
              </c:numCache>
            </c:numRef>
          </c:val>
        </c:ser>
        <c:dLbls>
          <c:showLegendKey val="0"/>
          <c:showVal val="0"/>
          <c:showCatName val="0"/>
          <c:showSerName val="0"/>
          <c:showPercent val="0"/>
          <c:showBubbleSize val="0"/>
        </c:dLbls>
        <c:gapWidth val="90"/>
        <c:overlap val="-27"/>
        <c:axId val="206995784"/>
        <c:axId val="206780544"/>
      </c:barChart>
      <c:catAx>
        <c:axId val="206995784"/>
        <c:scaling>
          <c:orientation val="minMax"/>
        </c:scaling>
        <c:delete val="0"/>
        <c:axPos val="b"/>
        <c:numFmt formatCode="General" sourceLinked="1"/>
        <c:majorTickMark val="none"/>
        <c:minorTickMark val="none"/>
        <c:tickLblPos val="nextTo"/>
        <c:spPr>
          <a:noFill/>
          <a:ln w="31750" cap="flat" cmpd="sng" algn="ctr">
            <a:solidFill>
              <a:schemeClr val="tx1">
                <a:lumMod val="50000"/>
                <a:lumOff val="50000"/>
              </a:schemeClr>
            </a:solidFill>
            <a:round/>
          </a:ln>
          <a:effectLst/>
        </c:spPr>
        <c:txPr>
          <a:bodyPr rot="-60000000" vert="horz"/>
          <a:lstStyle/>
          <a:p>
            <a:pPr>
              <a:defRPr>
                <a:solidFill>
                  <a:schemeClr val="tx1">
                    <a:lumMod val="50000"/>
                    <a:lumOff val="50000"/>
                  </a:schemeClr>
                </a:solidFill>
              </a:defRPr>
            </a:pPr>
            <a:endParaRPr lang="en-US"/>
          </a:p>
        </c:txPr>
        <c:crossAx val="206780544"/>
        <c:crosses val="autoZero"/>
        <c:auto val="1"/>
        <c:lblAlgn val="ctr"/>
        <c:lblOffset val="100"/>
        <c:noMultiLvlLbl val="0"/>
      </c:catAx>
      <c:valAx>
        <c:axId val="206780544"/>
        <c:scaling>
          <c:orientation val="minMax"/>
        </c:scaling>
        <c:delete val="0"/>
        <c:axPos val="l"/>
        <c:title>
          <c:tx>
            <c:rich>
              <a:bodyPr rot="-5400000" vert="horz"/>
              <a:lstStyle/>
              <a:p>
                <a:pPr>
                  <a:defRPr sz="1600" b="0">
                    <a:solidFill>
                      <a:srgbClr val="7F7F7F"/>
                    </a:solidFill>
                  </a:defRPr>
                </a:pPr>
                <a:r>
                  <a:rPr lang="en-US" sz="1600" b="0">
                    <a:solidFill>
                      <a:srgbClr val="7F7F7F"/>
                    </a:solidFill>
                  </a:rPr>
                  <a:t>millions of real 2013 dollars</a:t>
                </a:r>
              </a:p>
            </c:rich>
          </c:tx>
          <c:layout>
            <c:manualLayout>
              <c:xMode val="edge"/>
              <c:yMode val="edge"/>
              <c:x val="1.1740028224813299E-2"/>
              <c:y val="0.22151758226584101"/>
            </c:manualLayout>
          </c:layout>
          <c:overlay val="0"/>
          <c:spPr>
            <a:noFill/>
            <a:ln>
              <a:noFill/>
            </a:ln>
            <a:effectLst/>
          </c:spPr>
        </c:title>
        <c:numFmt formatCode="0" sourceLinked="0"/>
        <c:majorTickMark val="out"/>
        <c:minorTickMark val="none"/>
        <c:tickLblPos val="nextTo"/>
        <c:spPr>
          <a:noFill/>
          <a:ln w="12700">
            <a:solidFill>
              <a:schemeClr val="tx1">
                <a:lumMod val="50000"/>
                <a:lumOff val="50000"/>
              </a:schemeClr>
            </a:solidFill>
          </a:ln>
          <a:effectLst/>
        </c:spPr>
        <c:txPr>
          <a:bodyPr rot="-60000000" vert="horz"/>
          <a:lstStyle/>
          <a:p>
            <a:pPr>
              <a:defRPr>
                <a:solidFill>
                  <a:srgbClr val="7F7F7F"/>
                </a:solidFill>
              </a:defRPr>
            </a:pPr>
            <a:endParaRPr lang="en-US"/>
          </a:p>
        </c:txPr>
        <c:crossAx val="206995784"/>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Light"/>
          <a:cs typeface="Gotham Narrow Light"/>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42730314131993702"/>
          <c:y val="0.19937264635398799"/>
          <c:w val="0.68447168355525201"/>
          <c:h val="0.66207069496747695"/>
        </c:manualLayout>
      </c:layout>
      <c:barChart>
        <c:barDir val="bar"/>
        <c:grouping val="clustered"/>
        <c:varyColors val="0"/>
        <c:ser>
          <c:idx val="0"/>
          <c:order val="0"/>
          <c:spPr>
            <a:solidFill>
              <a:srgbClr val="726F99"/>
            </a:solidFill>
            <a:ln>
              <a:noFill/>
            </a:ln>
            <a:effectLst/>
          </c:spPr>
          <c:invertIfNegative val="0"/>
          <c:dPt>
            <c:idx val="5"/>
            <c:invertIfNegative val="0"/>
            <c:bubble3D val="0"/>
            <c:spPr>
              <a:solidFill>
                <a:srgbClr val="726F99"/>
              </a:solidFill>
              <a:ln>
                <a:noFill/>
              </a:ln>
              <a:effectLst/>
            </c:spPr>
          </c:dPt>
          <c:dPt>
            <c:idx val="6"/>
            <c:invertIfNegative val="0"/>
            <c:bubble3D val="0"/>
            <c:spPr>
              <a:solidFill>
                <a:srgbClr val="726F99"/>
              </a:solidFill>
              <a:ln>
                <a:noFill/>
              </a:ln>
              <a:effectLst/>
            </c:spPr>
          </c:dPt>
          <c:dPt>
            <c:idx val="7"/>
            <c:invertIfNegative val="0"/>
            <c:bubble3D val="0"/>
            <c:spPr>
              <a:solidFill>
                <a:srgbClr val="726F99"/>
              </a:solidFill>
              <a:ln>
                <a:noFill/>
              </a:ln>
              <a:effectLst/>
            </c:spPr>
          </c:dPt>
          <c:dPt>
            <c:idx val="8"/>
            <c:invertIfNegative val="0"/>
            <c:bubble3D val="0"/>
            <c:spPr>
              <a:solidFill>
                <a:srgbClr val="726F99"/>
              </a:solidFill>
              <a:ln>
                <a:noFill/>
              </a:ln>
              <a:effectLst/>
            </c:spPr>
          </c:dPt>
          <c:dPt>
            <c:idx val="9"/>
            <c:invertIfNegative val="0"/>
            <c:bubble3D val="0"/>
            <c:spPr>
              <a:solidFill>
                <a:srgbClr val="726F99"/>
              </a:solidFill>
              <a:ln>
                <a:noFill/>
              </a:ln>
              <a:effectLst/>
            </c:spPr>
          </c:dPt>
          <c:dPt>
            <c:idx val="10"/>
            <c:invertIfNegative val="0"/>
            <c:bubble3D val="0"/>
            <c:spPr>
              <a:solidFill>
                <a:srgbClr val="726F99"/>
              </a:solidFill>
              <a:ln>
                <a:noFill/>
              </a:ln>
              <a:effectLst/>
            </c:spPr>
          </c:dPt>
          <c:dPt>
            <c:idx val="11"/>
            <c:invertIfNegative val="0"/>
            <c:bubble3D val="0"/>
            <c:spPr>
              <a:solidFill>
                <a:srgbClr val="726F99"/>
              </a:solidFill>
              <a:ln>
                <a:noFill/>
              </a:ln>
              <a:effectLst/>
            </c:spPr>
          </c:dPt>
          <c:dPt>
            <c:idx val="12"/>
            <c:invertIfNegative val="0"/>
            <c:bubble3D val="0"/>
            <c:spPr>
              <a:solidFill>
                <a:srgbClr val="726F99"/>
              </a:solidFill>
              <a:ln>
                <a:noFill/>
              </a:ln>
              <a:effectLst/>
            </c:spPr>
          </c:dPt>
          <c:dPt>
            <c:idx val="13"/>
            <c:invertIfNegative val="0"/>
            <c:bubble3D val="0"/>
            <c:spPr>
              <a:solidFill>
                <a:srgbClr val="726F99"/>
              </a:solidFill>
              <a:ln>
                <a:noFill/>
              </a:ln>
              <a:effectLst/>
            </c:spPr>
          </c:dPt>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'Subsidy Data'!$G$2:$G$15</c:f>
              <c:strCache>
                <c:ptCount val="14"/>
                <c:pt idx="0">
                  <c:v>American Crystal Sugar Co.</c:v>
                </c:pt>
                <c:pt idx="1">
                  <c:v>Louisiana Sugar Cane Products, Inc.</c:v>
                </c:pt>
                <c:pt idx="2">
                  <c:v>Amalgamated Sugar Co.</c:v>
                </c:pt>
                <c:pt idx="3">
                  <c:v>Florida Crystals</c:v>
                </c:pt>
                <c:pt idx="4">
                  <c:v>U.S. Sugar Corp.</c:v>
                </c:pt>
                <c:pt idx="5">
                  <c:v>So. Minn Beet Sugar Co-op.</c:v>
                </c:pt>
                <c:pt idx="6">
                  <c:v>Michigan Sugar Co.</c:v>
                </c:pt>
                <c:pt idx="7">
                  <c:v>Western Sugar Co.</c:v>
                </c:pt>
                <c:pt idx="8">
                  <c:v>M.A. Patout &amp; Sons</c:v>
                </c:pt>
                <c:pt idx="9">
                  <c:v>Growers Co-op. of FL</c:v>
                </c:pt>
                <c:pt idx="10">
                  <c:v>Minn-Dak Farmers Co-op.</c:v>
                </c:pt>
                <c:pt idx="11">
                  <c:v>Hawaiian Commercial &amp; Sugar Company</c:v>
                </c:pt>
                <c:pt idx="12">
                  <c:v>Rio Grande Valley</c:v>
                </c:pt>
                <c:pt idx="13">
                  <c:v>Wyoming Sugar Growers, LLC</c:v>
                </c:pt>
              </c:strCache>
            </c:strRef>
          </c:cat>
          <c:val>
            <c:numRef>
              <c:f>'Subsidy Data'!$H$2:$H$15</c:f>
              <c:numCache>
                <c:formatCode>#,##0</c:formatCode>
                <c:ptCount val="14"/>
                <c:pt idx="0">
                  <c:v>1996116</c:v>
                </c:pt>
                <c:pt idx="1">
                  <c:v>1245224</c:v>
                </c:pt>
                <c:pt idx="2">
                  <c:v>1162220</c:v>
                </c:pt>
                <c:pt idx="3">
                  <c:v>954615</c:v>
                </c:pt>
                <c:pt idx="4">
                  <c:v>946876</c:v>
                </c:pt>
                <c:pt idx="5">
                  <c:v>732635</c:v>
                </c:pt>
                <c:pt idx="6">
                  <c:v>560601</c:v>
                </c:pt>
                <c:pt idx="7">
                  <c:v>554200</c:v>
                </c:pt>
                <c:pt idx="8">
                  <c:v>548448</c:v>
                </c:pt>
                <c:pt idx="9">
                  <c:v>417076</c:v>
                </c:pt>
                <c:pt idx="10">
                  <c:v>376983</c:v>
                </c:pt>
                <c:pt idx="11">
                  <c:v>245499</c:v>
                </c:pt>
                <c:pt idx="12">
                  <c:v>201557</c:v>
                </c:pt>
                <c:pt idx="13">
                  <c:v>45451</c:v>
                </c:pt>
              </c:numCache>
            </c:numRef>
          </c:val>
        </c:ser>
        <c:dLbls>
          <c:showLegendKey val="0"/>
          <c:showVal val="0"/>
          <c:showCatName val="0"/>
          <c:showSerName val="0"/>
          <c:showPercent val="0"/>
          <c:showBubbleSize val="0"/>
        </c:dLbls>
        <c:gapWidth val="90"/>
        <c:axId val="206995296"/>
        <c:axId val="207020312"/>
      </c:barChart>
      <c:catAx>
        <c:axId val="206995296"/>
        <c:scaling>
          <c:orientation val="maxMin"/>
        </c:scaling>
        <c:delete val="0"/>
        <c:axPos val="l"/>
        <c:numFmt formatCode="General" sourceLinked="0"/>
        <c:majorTickMark val="out"/>
        <c:minorTickMark val="none"/>
        <c:tickLblPos val="nextTo"/>
        <c:txPr>
          <a:bodyPr/>
          <a:lstStyle/>
          <a:p>
            <a:pPr>
              <a:defRPr>
                <a:solidFill>
                  <a:srgbClr val="7F7F7F"/>
                </a:solidFill>
              </a:defRPr>
            </a:pPr>
            <a:endParaRPr lang="en-US"/>
          </a:p>
        </c:txPr>
        <c:crossAx val="207020312"/>
        <c:crosses val="autoZero"/>
        <c:auto val="1"/>
        <c:lblAlgn val="ctr"/>
        <c:lblOffset val="100"/>
        <c:noMultiLvlLbl val="0"/>
      </c:catAx>
      <c:valAx>
        <c:axId val="207020312"/>
        <c:scaling>
          <c:orientation val="minMax"/>
        </c:scaling>
        <c:delete val="0"/>
        <c:axPos val="t"/>
        <c:numFmt formatCode="#,##0" sourceLinked="1"/>
        <c:majorTickMark val="out"/>
        <c:minorTickMark val="none"/>
        <c:tickLblPos val="nextTo"/>
        <c:spPr>
          <a:ln w="19050">
            <a:solidFill>
              <a:schemeClr val="tx1">
                <a:lumMod val="50000"/>
                <a:lumOff val="50000"/>
              </a:schemeClr>
            </a:solidFill>
          </a:ln>
        </c:spPr>
        <c:txPr>
          <a:bodyPr/>
          <a:lstStyle/>
          <a:p>
            <a:pPr>
              <a:defRPr>
                <a:solidFill>
                  <a:srgbClr val="7F7F7F"/>
                </a:solidFill>
              </a:defRPr>
            </a:pPr>
            <a:endParaRPr lang="en-US"/>
          </a:p>
        </c:txPr>
        <c:crossAx val="206995296"/>
        <c:crosses val="autoZero"/>
        <c:crossBetween val="between"/>
        <c:dispUnits>
          <c:builtInUnit val="thousands"/>
        </c:dispUnits>
      </c:valAx>
    </c:plotArea>
    <c:plotVisOnly val="1"/>
    <c:dispBlanksAs val="gap"/>
    <c:showDLblsOverMax val="0"/>
  </c:chart>
  <c:spPr>
    <a:ln>
      <a:noFill/>
    </a:ln>
  </c:spPr>
  <c:txPr>
    <a:bodyPr/>
    <a:lstStyle/>
    <a:p>
      <a:pPr>
        <a:defRPr sz="1600">
          <a:latin typeface="Gotham Narrow Light"/>
          <a:cs typeface="Gotham Narrow Light"/>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doughnutChart>
        <c:varyColors val="1"/>
        <c:ser>
          <c:idx val="0"/>
          <c:order val="0"/>
          <c:spPr>
            <a:solidFill>
              <a:srgbClr val="7F7F7F"/>
            </a:solidFill>
            <a:ln>
              <a:solidFill>
                <a:srgbClr val="FFFFFF"/>
              </a:solidFill>
            </a:ln>
            <a:effectLst/>
          </c:spPr>
          <c:dPt>
            <c:idx val="0"/>
            <c:bubble3D val="0"/>
            <c:spPr>
              <a:solidFill>
                <a:srgbClr val="45B97C"/>
              </a:solidFill>
              <a:ln>
                <a:solidFill>
                  <a:srgbClr val="FFFFFF"/>
                </a:solidFill>
              </a:ln>
              <a:effectLst/>
            </c:spPr>
          </c:dPt>
          <c:dPt>
            <c:idx val="1"/>
            <c:bubble3D val="0"/>
            <c:spPr>
              <a:solidFill>
                <a:srgbClr val="9ACF89"/>
              </a:solidFill>
              <a:ln>
                <a:solidFill>
                  <a:srgbClr val="FFFFFF"/>
                </a:solidFill>
              </a:ln>
              <a:effectLst/>
            </c:spPr>
          </c:dPt>
          <c:val>
            <c:numRef>
              <c:f>'Subsidy Data'!$I$6:$I$7</c:f>
              <c:numCache>
                <c:formatCode>#,##0</c:formatCode>
                <c:ptCount val="2"/>
                <c:pt idx="0">
                  <c:v>6305051</c:v>
                </c:pt>
                <c:pt idx="1">
                  <c:v>3682450</c:v>
                </c:pt>
              </c:numCache>
            </c:numRef>
          </c:val>
        </c:ser>
        <c:dLbls>
          <c:showLegendKey val="0"/>
          <c:showVal val="0"/>
          <c:showCatName val="0"/>
          <c:showSerName val="0"/>
          <c:showPercent val="0"/>
          <c:showBubbleSize val="0"/>
          <c:showLeaderLines val="1"/>
        </c:dLbls>
        <c:firstSliceAng val="1"/>
        <c:holeSize val="63"/>
      </c:doughnutChart>
    </c:plotArea>
    <c:plotVisOnly val="1"/>
    <c:dispBlanksAs val="gap"/>
    <c:showDLblsOverMax val="0"/>
  </c:chart>
  <c:spPr>
    <a:noFill/>
    <a:ln>
      <a:noFill/>
    </a:ln>
  </c:spPr>
  <c:printSettings>
    <c:headerFooter/>
    <c:pageMargins b="1" l="0.75" r="0.75" t="1" header="0.5" footer="0.5"/>
    <c:pageSetup orientation="portrait" horizontalDpi="-4" verticalDpi="-4"/>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Gotham Narrow Light" pitchFamily="50" charset="0"/>
                <a:ea typeface="+mn-ea"/>
                <a:cs typeface="+mn-cs"/>
              </a:defRPr>
            </a:pPr>
            <a:r>
              <a:rPr lang="en-US" sz="2400"/>
              <a:t>U.S. and World Sugar Prices, 2000-2014</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Gotham Narrow Light" pitchFamily="50" charset="0"/>
              <a:ea typeface="+mn-ea"/>
              <a:cs typeface="+mn-cs"/>
            </a:defRPr>
          </a:pPr>
          <a:endParaRPr lang="en-US"/>
        </a:p>
      </c:txPr>
    </c:title>
    <c:autoTitleDeleted val="0"/>
    <c:plotArea>
      <c:layout>
        <c:manualLayout>
          <c:layoutTarget val="inner"/>
          <c:xMode val="edge"/>
          <c:yMode val="edge"/>
          <c:x val="9.7787267901628103E-2"/>
          <c:y val="0.103434343434343"/>
          <c:w val="0.88607017471285099"/>
          <c:h val="0.721026326254673"/>
        </c:manualLayout>
      </c:layout>
      <c:lineChart>
        <c:grouping val="standard"/>
        <c:varyColors val="0"/>
        <c:ser>
          <c:idx val="0"/>
          <c:order val="0"/>
          <c:tx>
            <c:v>World</c:v>
          </c:tx>
          <c:spPr>
            <a:ln w="28575" cap="rnd">
              <a:solidFill>
                <a:srgbClr val="FFC000"/>
              </a:solidFill>
              <a:round/>
            </a:ln>
            <a:effectLst/>
          </c:spPr>
          <c:marker>
            <c:symbol val="none"/>
          </c:marker>
          <c:cat>
            <c:numRef>
              <c:f>'Price Data'!$A$26:$A$40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'Price Data'!$B$63:$B$77</c:f>
              <c:numCache>
                <c:formatCode>0.00</c:formatCode>
                <c:ptCount val="15"/>
                <c:pt idx="0">
                  <c:v>9.9741666666666673E-2</c:v>
                </c:pt>
                <c:pt idx="1">
                  <c:v>0.11291666666666667</c:v>
                </c:pt>
                <c:pt idx="2">
                  <c:v>0.10354166666666668</c:v>
                </c:pt>
                <c:pt idx="3">
                  <c:v>9.7349999999999992E-2</c:v>
                </c:pt>
                <c:pt idx="4">
                  <c:v>0.10869166666666667</c:v>
                </c:pt>
                <c:pt idx="5">
                  <c:v>0.13187499999999999</c:v>
                </c:pt>
                <c:pt idx="6">
                  <c:v>0.19005833333333336</c:v>
                </c:pt>
                <c:pt idx="7">
                  <c:v>0.14002499999999998</c:v>
                </c:pt>
                <c:pt idx="8">
                  <c:v>0.15962500000000002</c:v>
                </c:pt>
                <c:pt idx="9">
                  <c:v>0.22132499999999999</c:v>
                </c:pt>
                <c:pt idx="10">
                  <c:v>0.27779166666666666</c:v>
                </c:pt>
                <c:pt idx="11">
                  <c:v>0.31678333333333336</c:v>
                </c:pt>
                <c:pt idx="12">
                  <c:v>0.26496666666666668</c:v>
                </c:pt>
                <c:pt idx="13">
                  <c:v>0.22167499999999996</c:v>
                </c:pt>
                <c:pt idx="14">
                  <c:v>0.20501056881066859</c:v>
                </c:pt>
              </c:numCache>
            </c:numRef>
          </c:val>
          <c:smooth val="0"/>
        </c:ser>
        <c:ser>
          <c:idx val="1"/>
          <c:order val="1"/>
          <c:tx>
            <c:v>U.S.</c:v>
          </c:tx>
          <c:spPr>
            <a:ln w="28575" cap="rnd">
              <a:solidFill>
                <a:schemeClr val="tx1">
                  <a:lumMod val="95000"/>
                  <a:lumOff val="5000"/>
                </a:schemeClr>
              </a:solidFill>
              <a:round/>
            </a:ln>
            <a:effectLst/>
          </c:spPr>
          <c:marker>
            <c:symbol val="none"/>
          </c:marker>
          <c:cat>
            <c:numRef>
              <c:f>'Price Data'!$A$26:$A$40</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numCache>
            </c:numRef>
          </c:cat>
          <c:val>
            <c:numRef>
              <c:f>'Price Data'!$C$63:$C$77</c:f>
              <c:numCache>
                <c:formatCode>0.00</c:formatCode>
                <c:ptCount val="15"/>
                <c:pt idx="0">
                  <c:v>0.20802499999999999</c:v>
                </c:pt>
                <c:pt idx="1">
                  <c:v>0.23311666666666667</c:v>
                </c:pt>
                <c:pt idx="2">
                  <c:v>0.25792500000000002</c:v>
                </c:pt>
                <c:pt idx="3">
                  <c:v>0.26205000000000001</c:v>
                </c:pt>
                <c:pt idx="4">
                  <c:v>0.23481666666666665</c:v>
                </c:pt>
                <c:pt idx="5">
                  <c:v>0.29535833333333333</c:v>
                </c:pt>
                <c:pt idx="6">
                  <c:v>0.33101666666666668</c:v>
                </c:pt>
                <c:pt idx="7">
                  <c:v>0.25063333333333337</c:v>
                </c:pt>
                <c:pt idx="8">
                  <c:v>0.32539999999999997</c:v>
                </c:pt>
                <c:pt idx="9">
                  <c:v>0.38095833333333329</c:v>
                </c:pt>
                <c:pt idx="10">
                  <c:v>0.53229166666666661</c:v>
                </c:pt>
                <c:pt idx="11">
                  <c:v>0.56220833333333342</c:v>
                </c:pt>
                <c:pt idx="12">
                  <c:v>0.43384166666666674</c:v>
                </c:pt>
                <c:pt idx="13">
                  <c:v>0.27221666666666666</c:v>
                </c:pt>
                <c:pt idx="14">
                  <c:v>0.31744444444444442</c:v>
                </c:pt>
              </c:numCache>
            </c:numRef>
          </c:val>
          <c:smooth val="0"/>
        </c:ser>
        <c:dLbls>
          <c:showLegendKey val="0"/>
          <c:showVal val="0"/>
          <c:showCatName val="0"/>
          <c:showSerName val="0"/>
          <c:showPercent val="0"/>
          <c:showBubbleSize val="0"/>
        </c:dLbls>
        <c:smooth val="0"/>
        <c:axId val="206340896"/>
        <c:axId val="207040408"/>
      </c:lineChart>
      <c:catAx>
        <c:axId val="206340896"/>
        <c:scaling>
          <c:orientation val="minMax"/>
        </c:scaling>
        <c:delete val="0"/>
        <c:axPos val="b"/>
        <c:title>
          <c:tx>
            <c:rich>
              <a:bodyPr rot="0" spcFirstLastPara="1" vertOverflow="ellipsis" vert="horz" wrap="square" anchor="ctr" anchorCtr="1"/>
              <a:lstStyle/>
              <a:p>
                <a:pPr algn="r">
                  <a:defRPr sz="1200" b="0" i="0" u="none" strike="noStrike" kern="1200" baseline="0">
                    <a:solidFill>
                      <a:schemeClr val="tx1">
                        <a:lumMod val="65000"/>
                        <a:lumOff val="35000"/>
                      </a:schemeClr>
                    </a:solidFill>
                    <a:latin typeface="Gotham Narrow Light" pitchFamily="50" charset="0"/>
                    <a:ea typeface="+mn-ea"/>
                    <a:cs typeface="+mn-cs"/>
                  </a:defRPr>
                </a:pPr>
                <a:r>
                  <a:rPr lang="en-US" sz="1200"/>
                  <a:t>Source: "World</a:t>
                </a:r>
                <a:r>
                  <a:rPr lang="en-US" sz="1200" baseline="0"/>
                  <a:t> and U.S. Sugar and Corn Sweetener Prices," USDA.</a:t>
                </a:r>
              </a:p>
              <a:p>
                <a:pPr algn="r">
                  <a:defRPr sz="1200"/>
                </a:pPr>
                <a:r>
                  <a:rPr lang="en-US" sz="1200" baseline="0"/>
                  <a:t>Data note: Figures represent U.S. beet wholesale refined sugar prices and world cane refined sugar prices.</a:t>
                </a:r>
              </a:p>
              <a:p>
                <a:pPr algn="r">
                  <a:defRPr sz="1200"/>
                </a:pPr>
                <a:r>
                  <a:rPr lang="en-US" sz="1200" baseline="0"/>
                  <a:t>Produced by Veronique de Rugy, Mercatus Center at George Mason Univeristy, October 27,</a:t>
                </a:r>
                <a:endParaRPr lang="en-US" sz="1200"/>
              </a:p>
            </c:rich>
          </c:tx>
          <c:layout>
            <c:manualLayout>
              <c:xMode val="edge"/>
              <c:yMode val="edge"/>
              <c:x val="0.19490202553852001"/>
              <c:y val="0.89569299292133897"/>
            </c:manualLayout>
          </c:layout>
          <c:overlay val="0"/>
          <c:spPr>
            <a:noFill/>
            <a:ln>
              <a:noFill/>
            </a:ln>
            <a:effectLst/>
          </c:spPr>
          <c:txPr>
            <a:bodyPr rot="0" spcFirstLastPara="1" vertOverflow="ellipsis" vert="horz" wrap="square" anchor="ctr" anchorCtr="1"/>
            <a:lstStyle/>
            <a:p>
              <a:pPr algn="r">
                <a:defRPr sz="1200" b="0" i="0" u="none" strike="noStrike" kern="1200" baseline="0">
                  <a:solidFill>
                    <a:schemeClr val="tx1">
                      <a:lumMod val="65000"/>
                      <a:lumOff val="35000"/>
                    </a:schemeClr>
                  </a:solidFill>
                  <a:latin typeface="Gotham Narrow Light" pitchFamily="50"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otham Narrow Light" pitchFamily="50" charset="0"/>
                <a:ea typeface="+mn-ea"/>
                <a:cs typeface="+mn-cs"/>
              </a:defRPr>
            </a:pPr>
            <a:endParaRPr lang="en-US"/>
          </a:p>
        </c:txPr>
        <c:crossAx val="207040408"/>
        <c:crosses val="autoZero"/>
        <c:auto val="1"/>
        <c:lblAlgn val="ctr"/>
        <c:lblOffset val="100"/>
        <c:noMultiLvlLbl val="0"/>
      </c:catAx>
      <c:valAx>
        <c:axId val="20704040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otham Narrow Light" pitchFamily="50" charset="0"/>
                <a:ea typeface="+mn-ea"/>
                <a:cs typeface="+mn-cs"/>
              </a:defRPr>
            </a:pPr>
            <a:endParaRPr lang="en-US"/>
          </a:p>
        </c:txPr>
        <c:crossAx val="206340896"/>
        <c:crosses val="autoZero"/>
        <c:crossBetween val="between"/>
      </c:valAx>
      <c:spPr>
        <a:noFill/>
        <a:ln>
          <a:noFill/>
        </a:ln>
        <a:effectLst/>
      </c:spPr>
    </c:plotArea>
    <c:legend>
      <c:legendPos val="b"/>
      <c:layout>
        <c:manualLayout>
          <c:xMode val="edge"/>
          <c:yMode val="edge"/>
          <c:x val="0.40401031043744001"/>
          <c:y val="0.13609703332538001"/>
          <c:w val="0.189044253139797"/>
          <c:h val="4.572114849280199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otham Narrow Light" pitchFamily="50"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Gotham Narrow Light" pitchFamily="50"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95" workbookViewId="0" zoomToFit="1"/>
  </sheetViews>
  <pageMargins left="0.7" right="0.7" top="0.75" bottom="0.75" header="0.3" footer="0.3"/>
  <pageSetup orientation="landscape" horizontalDpi="4294967292" verticalDpi="4294967292" r:id="rId1"/>
  <drawing r:id="rId2"/>
</chartsheet>
</file>

<file path=xl/chartsheets/sheet3.xml><?xml version="1.0" encoding="utf-8"?>
<chartsheet xmlns="http://schemas.openxmlformats.org/spreadsheetml/2006/main" xmlns:r="http://schemas.openxmlformats.org/officeDocument/2006/relationships">
  <sheetPr/>
  <sheetViews>
    <sheetView tabSelected="1" zoomScale="103" workbookViewId="0" zoomToFit="1"/>
  </sheetViews>
  <pageMargins left="0.75" right="0.75" top="1" bottom="1" header="0.5" footer="0.5"/>
  <pageSetup orientation="landscape" horizontalDpi="4294967292" verticalDpi="4294967292"/>
  <drawing r:id="rId1"/>
</chartsheet>
</file>

<file path=xl/chartsheets/sheet4.xml><?xml version="1.0" encoding="utf-8"?>
<chartsheet xmlns="http://schemas.openxmlformats.org/spreadsheetml/2006/main" xmlns:r="http://schemas.openxmlformats.org/officeDocument/2006/relationships">
  <sheetPr/>
  <sheetViews>
    <sheetView zoomScale="11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7518" cy="629438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0.07802</cdr:x>
      <cdr:y>0.09173</cdr:y>
    </cdr:from>
    <cdr:to>
      <cdr:x>0.21586</cdr:x>
      <cdr:y>0.17816</cdr:y>
    </cdr:to>
    <cdr:sp macro="" textlink="">
      <cdr:nvSpPr>
        <cdr:cNvPr id="2" name="TextBox 1"/>
        <cdr:cNvSpPr txBox="1"/>
      </cdr:nvSpPr>
      <cdr:spPr>
        <a:xfrm xmlns:a="http://schemas.openxmlformats.org/drawingml/2006/main">
          <a:off x="668421" y="533442"/>
          <a:ext cx="1180877" cy="502611"/>
        </a:xfrm>
        <a:prstGeom xmlns:a="http://schemas.openxmlformats.org/drawingml/2006/main" prst="rect">
          <a:avLst/>
        </a:prstGeom>
        <a:solidFill xmlns:a="http://schemas.openxmlformats.org/drawingml/2006/main">
          <a:srgbClr val="FFFFFF"/>
        </a:solidFill>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lumMod val="65000"/>
                  <a:lumOff val="35000"/>
                </a:schemeClr>
              </a:solidFill>
              <a:latin typeface="Gotham Narrow Light" pitchFamily="50" charset="0"/>
            </a:rPr>
            <a:t>cents/pound</a:t>
          </a:r>
        </a:p>
        <a:p xmlns:a="http://schemas.openxmlformats.org/drawingml/2006/main">
          <a:r>
            <a:rPr lang="en-US" sz="1400">
              <a:solidFill>
                <a:schemeClr val="tx1">
                  <a:lumMod val="65000"/>
                  <a:lumOff val="35000"/>
                </a:schemeClr>
              </a:solidFill>
              <a:latin typeface="Gotham Narrow Light" pitchFamily="50" charset="0"/>
            </a:rPr>
            <a:t>(real dollars)</a:t>
          </a:r>
        </a:p>
      </cdr:txBody>
    </cdr:sp>
  </cdr:relSizeAnchor>
  <cdr:relSizeAnchor xmlns:cdr="http://schemas.openxmlformats.org/drawingml/2006/chartDrawing">
    <cdr:from>
      <cdr:x>0.06041</cdr:x>
      <cdr:y>0.88583</cdr:y>
    </cdr:from>
    <cdr:to>
      <cdr:x>0.9973</cdr:x>
      <cdr:y>1</cdr:y>
    </cdr:to>
    <cdr:sp macro="" textlink="">
      <cdr:nvSpPr>
        <cdr:cNvPr id="3" name="Rectangle 2"/>
        <cdr:cNvSpPr/>
      </cdr:nvSpPr>
      <cdr:spPr>
        <a:xfrm xmlns:a="http://schemas.openxmlformats.org/drawingml/2006/main">
          <a:off x="523574" y="5575764"/>
          <a:ext cx="8120584" cy="7186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0"/>
          <a:r>
            <a:rPr lang="en-US" sz="1100" b="0" i="0" baseline="0">
              <a:solidFill>
                <a:srgbClr val="000000"/>
              </a:solidFill>
              <a:effectLst/>
              <a:latin typeface="Gotham Narrow Light"/>
              <a:ea typeface="+mn-ea"/>
              <a:cs typeface="Gotham Narrow Light"/>
            </a:rPr>
            <a:t>Source: "World and US Sugar and Corn Sweetener Prices," USDA, accessed October 27, 2014.</a:t>
          </a:r>
          <a:endParaRPr lang="en-US">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Data note: Figures represent US beet wholesale refined sugar prices and world cane refined sugar prices.</a:t>
          </a:r>
          <a:endParaRPr lang="en-US">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Produced by Veronique de Rugy, Rizqi Rachmat, and Andrea Castillo, Mercatus Center at George Mason Univeristy, October 30, 2014.</a:t>
          </a:r>
          <a:endParaRPr lang="en-US">
            <a:solidFill>
              <a:srgbClr val="000000"/>
            </a:solidFill>
            <a:effectLst/>
            <a:latin typeface="Gotham Narrow Light"/>
            <a:cs typeface="Gotham Narrow Ligh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273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0.03198</cdr:x>
      <cdr:y>0.08464</cdr:y>
    </cdr:from>
    <cdr:to>
      <cdr:x>0.08858</cdr:x>
      <cdr:y>0.15174</cdr:y>
    </cdr:to>
    <cdr:sp macro="" textlink="">
      <cdr:nvSpPr>
        <cdr:cNvPr id="2" name="TextBox 1"/>
        <cdr:cNvSpPr txBox="1"/>
      </cdr:nvSpPr>
      <cdr:spPr>
        <a:xfrm xmlns:a="http://schemas.openxmlformats.org/drawingml/2006/main">
          <a:off x="277009" y="532089"/>
          <a:ext cx="490311" cy="421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u="none">
              <a:solidFill>
                <a:srgbClr val="7F7F7F"/>
              </a:solidFill>
              <a:latin typeface="Gotham Narrow Light" pitchFamily="50" charset="0"/>
            </a:rPr>
            <a:t>$</a:t>
          </a:r>
        </a:p>
      </cdr:txBody>
    </cdr:sp>
  </cdr:relSizeAnchor>
  <cdr:relSizeAnchor xmlns:cdr="http://schemas.openxmlformats.org/drawingml/2006/chartDrawing">
    <cdr:from>
      <cdr:x>0.0631</cdr:x>
      <cdr:y>0.90722</cdr:y>
    </cdr:from>
    <cdr:to>
      <cdr:x>1</cdr:x>
      <cdr:y>0.98085</cdr:y>
    </cdr:to>
    <cdr:sp macro="" textlink="">
      <cdr:nvSpPr>
        <cdr:cNvPr id="3" name="Rectangle 2"/>
        <cdr:cNvSpPr/>
      </cdr:nvSpPr>
      <cdr:spPr>
        <a:xfrm xmlns:a="http://schemas.openxmlformats.org/drawingml/2006/main">
          <a:off x="546934" y="5710366"/>
          <a:ext cx="8120584" cy="4635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r" rtl="0"/>
          <a:r>
            <a:rPr lang="en-US" sz="1100" b="0" i="0" baseline="0">
              <a:solidFill>
                <a:srgbClr val="000000"/>
              </a:solidFill>
              <a:effectLst/>
              <a:latin typeface="Gotham Narrow Light"/>
              <a:ea typeface="+mn-ea"/>
              <a:cs typeface="Gotham Narrow Light"/>
            </a:rPr>
            <a:t>Source: "Sugar Cane &amp; Sugar Beets Total Lobbying," Center for Responsive Politics, OpenSecrets.org, accessed October 27, 2014.</a:t>
          </a:r>
          <a:endParaRPr lang="en-US">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Produced by Veronique de Rugy, Rizqi Rachmat, and Andrea Castillo, Mercatus Center at George Mason University, October 30, 2014.</a:t>
          </a:r>
          <a:endParaRPr lang="en-US">
            <a:solidFill>
              <a:srgbClr val="000000"/>
            </a:solidFill>
            <a:effectLst/>
            <a:latin typeface="Gotham Narrow Light"/>
            <a:cs typeface="Gotham Narrow Ligh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81748" cy="583521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0.69868</cdr:x>
      <cdr:y>0.40421</cdr:y>
    </cdr:from>
    <cdr:to>
      <cdr:x>1</cdr:x>
      <cdr:y>0.83121</cdr:y>
    </cdr:to>
    <cdr:graphicFrame macro="">
      <cdr:nvGraphicFramePr>
        <cdr:cNvPr id="2" name="Chart 4"/>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0.89207</cdr:x>
      <cdr:y>0.35249</cdr:y>
    </cdr:from>
    <cdr:to>
      <cdr:x>1</cdr:x>
      <cdr:y>0.44253</cdr:y>
    </cdr:to>
    <cdr:sp macro="" textlink="">
      <cdr:nvSpPr>
        <cdr:cNvPr id="3" name="Rectangle 2"/>
        <cdr:cNvSpPr/>
      </cdr:nvSpPr>
      <cdr:spPr>
        <a:xfrm xmlns:a="http://schemas.openxmlformats.org/drawingml/2006/main">
          <a:off x="7642280" y="2049823"/>
          <a:ext cx="924649" cy="5235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600">
              <a:solidFill>
                <a:srgbClr val="7F7F7F"/>
              </a:solidFill>
              <a:latin typeface="Gotham Narrow Light"/>
              <a:cs typeface="Gotham Narrow Light"/>
            </a:rPr>
            <a:t>top</a:t>
          </a:r>
          <a:r>
            <a:rPr lang="en-US" sz="1600" baseline="0">
              <a:solidFill>
                <a:srgbClr val="7F7F7F"/>
              </a:solidFill>
              <a:latin typeface="Gotham Narrow Light"/>
              <a:cs typeface="Gotham Narrow Light"/>
            </a:rPr>
            <a:t> five </a:t>
          </a:r>
          <a:endParaRPr lang="en-US" sz="1600">
            <a:solidFill>
              <a:srgbClr val="7F7F7F"/>
            </a:solidFill>
            <a:latin typeface="Gotham Narrow Light"/>
            <a:cs typeface="Gotham Narrow Light"/>
          </a:endParaRPr>
        </a:p>
      </cdr:txBody>
    </cdr:sp>
  </cdr:relSizeAnchor>
  <cdr:relSizeAnchor xmlns:cdr="http://schemas.openxmlformats.org/drawingml/2006/chartDrawing">
    <cdr:from>
      <cdr:x>0.64109</cdr:x>
      <cdr:y>0.67816</cdr:y>
    </cdr:from>
    <cdr:to>
      <cdr:x>0.75033</cdr:x>
      <cdr:y>0.78352</cdr:y>
    </cdr:to>
    <cdr:sp macro="" textlink="">
      <cdr:nvSpPr>
        <cdr:cNvPr id="4" name="Rectangle 3"/>
        <cdr:cNvSpPr/>
      </cdr:nvSpPr>
      <cdr:spPr>
        <a:xfrm xmlns:a="http://schemas.openxmlformats.org/drawingml/2006/main">
          <a:off x="5492193" y="3943684"/>
          <a:ext cx="935790" cy="6127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600">
              <a:solidFill>
                <a:srgbClr val="7F7F7F"/>
              </a:solidFill>
              <a:latin typeface="Gotham Narrow Light"/>
              <a:cs typeface="Gotham Narrow Light"/>
            </a:rPr>
            <a:t>other</a:t>
          </a:r>
        </a:p>
      </cdr:txBody>
    </cdr:sp>
  </cdr:relSizeAnchor>
  <cdr:relSizeAnchor xmlns:cdr="http://schemas.openxmlformats.org/drawingml/2006/chartDrawing">
    <cdr:from>
      <cdr:x>0.78023</cdr:x>
      <cdr:y>0.52682</cdr:y>
    </cdr:from>
    <cdr:to>
      <cdr:x>0.92198</cdr:x>
      <cdr:y>0.70356</cdr:y>
    </cdr:to>
    <cdr:sp macro="" textlink="">
      <cdr:nvSpPr>
        <cdr:cNvPr id="5" name="Rectangle 4"/>
        <cdr:cNvSpPr/>
      </cdr:nvSpPr>
      <cdr:spPr>
        <a:xfrm xmlns:a="http://schemas.openxmlformats.org/drawingml/2006/main">
          <a:off x="6693026" y="3077682"/>
          <a:ext cx="1215970" cy="10325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b="1">
              <a:solidFill>
                <a:schemeClr val="tx1">
                  <a:lumMod val="50000"/>
                  <a:lumOff val="50000"/>
                </a:schemeClr>
              </a:solidFill>
              <a:latin typeface="Gotham Narrow Light"/>
              <a:cs typeface="Gotham Narrow Light"/>
            </a:rPr>
            <a:t>total</a:t>
          </a:r>
        </a:p>
        <a:p xmlns:a="http://schemas.openxmlformats.org/drawingml/2006/main">
          <a:pPr algn="ctr"/>
          <a:r>
            <a:rPr lang="en-US" sz="1600" b="1">
              <a:solidFill>
                <a:schemeClr val="tx1">
                  <a:lumMod val="50000"/>
                  <a:lumOff val="50000"/>
                </a:schemeClr>
              </a:solidFill>
              <a:latin typeface="Gotham Narrow Light"/>
              <a:cs typeface="Gotham Narrow Light"/>
            </a:rPr>
            <a:t>10 mn </a:t>
          </a:r>
        </a:p>
        <a:p xmlns:a="http://schemas.openxmlformats.org/drawingml/2006/main">
          <a:pPr algn="ctr"/>
          <a:r>
            <a:rPr lang="en-US" sz="1600" b="1">
              <a:solidFill>
                <a:schemeClr val="tx1">
                  <a:lumMod val="50000"/>
                  <a:lumOff val="50000"/>
                </a:schemeClr>
              </a:solidFill>
              <a:latin typeface="Gotham Narrow Light"/>
              <a:cs typeface="Gotham Narrow Light"/>
            </a:rPr>
            <a:t>short tons</a:t>
          </a:r>
        </a:p>
      </cdr:txBody>
    </cdr:sp>
  </cdr:relSizeAnchor>
  <cdr:relSizeAnchor xmlns:cdr="http://schemas.openxmlformats.org/drawingml/2006/chartDrawing">
    <cdr:from>
      <cdr:x>0.71543</cdr:x>
      <cdr:y>0.59451</cdr:y>
    </cdr:from>
    <cdr:to>
      <cdr:x>0.78761</cdr:x>
      <cdr:y>0.68455</cdr:y>
    </cdr:to>
    <cdr:sp macro="" textlink="">
      <cdr:nvSpPr>
        <cdr:cNvPr id="6" name="Rectangle 5"/>
        <cdr:cNvSpPr/>
      </cdr:nvSpPr>
      <cdr:spPr>
        <a:xfrm xmlns:a="http://schemas.openxmlformats.org/drawingml/2006/main">
          <a:off x="6139638" y="3469070"/>
          <a:ext cx="619431" cy="5254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300" b="1" i="0" baseline="0">
              <a:solidFill>
                <a:schemeClr val="bg1"/>
              </a:solidFill>
              <a:latin typeface="Gotham Narrow Light"/>
              <a:cs typeface="Gotham Narrow Light"/>
            </a:rPr>
            <a:t>37%</a:t>
          </a:r>
          <a:endParaRPr lang="en-US" sz="1300" b="1" i="0">
            <a:solidFill>
              <a:schemeClr val="bg1"/>
            </a:solidFill>
            <a:latin typeface="Gotham Narrow Light"/>
            <a:cs typeface="Gotham Narrow Light"/>
          </a:endParaRPr>
        </a:p>
      </cdr:txBody>
    </cdr:sp>
  </cdr:relSizeAnchor>
  <cdr:relSizeAnchor xmlns:cdr="http://schemas.openxmlformats.org/drawingml/2006/chartDrawing">
    <cdr:from>
      <cdr:x>0.92419</cdr:x>
      <cdr:y>0.59311</cdr:y>
    </cdr:from>
    <cdr:to>
      <cdr:x>1</cdr:x>
      <cdr:y>0.68315</cdr:y>
    </cdr:to>
    <cdr:sp macro="" textlink="">
      <cdr:nvSpPr>
        <cdr:cNvPr id="7" name="Rectangle 6"/>
        <cdr:cNvSpPr/>
      </cdr:nvSpPr>
      <cdr:spPr>
        <a:xfrm xmlns:a="http://schemas.openxmlformats.org/drawingml/2006/main">
          <a:off x="7931166" y="3460926"/>
          <a:ext cx="650582" cy="52540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300" b="1" baseline="0">
              <a:solidFill>
                <a:schemeClr val="bg1"/>
              </a:solidFill>
              <a:latin typeface="Gotham Narrow Light"/>
              <a:cs typeface="Gotham Narrow Light"/>
            </a:rPr>
            <a:t>63%</a:t>
          </a:r>
          <a:endParaRPr lang="en-US" sz="1300" b="1">
            <a:solidFill>
              <a:schemeClr val="bg1"/>
            </a:solidFill>
            <a:latin typeface="Gotham Narrow Light"/>
            <a:cs typeface="Gotham Narrow Light"/>
          </a:endParaRPr>
        </a:p>
      </cdr:txBody>
    </cdr:sp>
  </cdr:relSizeAnchor>
  <cdr:relSizeAnchor xmlns:cdr="http://schemas.openxmlformats.org/drawingml/2006/chartDrawing">
    <cdr:from>
      <cdr:x>0.05852</cdr:x>
      <cdr:y>0.00575</cdr:y>
    </cdr:from>
    <cdr:to>
      <cdr:x>1</cdr:x>
      <cdr:y>0.14427</cdr:y>
    </cdr:to>
    <cdr:sp macro="" textlink="">
      <cdr:nvSpPr>
        <cdr:cNvPr id="8" name="Rectangle 7"/>
        <cdr:cNvSpPr/>
      </cdr:nvSpPr>
      <cdr:spPr>
        <a:xfrm xmlns:a="http://schemas.openxmlformats.org/drawingml/2006/main">
          <a:off x="502001" y="33592"/>
          <a:ext cx="8076272" cy="8092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200">
              <a:solidFill>
                <a:srgbClr val="000000"/>
              </a:solidFill>
              <a:latin typeface="Gotham Narrow Light"/>
              <a:cs typeface="Gotham Narrow Light"/>
            </a:rPr>
            <a:t>FY 2015</a:t>
          </a:r>
          <a:r>
            <a:rPr lang="en-US" sz="2200" baseline="0">
              <a:solidFill>
                <a:srgbClr val="000000"/>
              </a:solidFill>
              <a:latin typeface="Gotham Narrow Light"/>
              <a:cs typeface="Gotham Narrow Light"/>
            </a:rPr>
            <a:t> Market Allotments to Sugar Processors (Beet and Cane)</a:t>
          </a:r>
        </a:p>
        <a:p xmlns:a="http://schemas.openxmlformats.org/drawingml/2006/main">
          <a:pPr algn="ctr"/>
          <a:r>
            <a:rPr lang="en-US" sz="1800" baseline="0">
              <a:solidFill>
                <a:srgbClr val="000000"/>
              </a:solidFill>
              <a:latin typeface="Gotham Narrow Light"/>
              <a:cs typeface="Gotham Narrow Light"/>
            </a:rPr>
            <a:t>in thousands of short tons, raw value  </a:t>
          </a:r>
          <a:r>
            <a:rPr lang="en-US" sz="1800">
              <a:solidFill>
                <a:srgbClr val="000000"/>
              </a:solidFill>
              <a:latin typeface="Gotham Narrow Light"/>
              <a:cs typeface="Gotham Narrow Light"/>
            </a:rPr>
            <a:t> </a:t>
          </a:r>
        </a:p>
      </cdr:txBody>
    </cdr:sp>
  </cdr:relSizeAnchor>
  <cdr:relSizeAnchor xmlns:cdr="http://schemas.openxmlformats.org/drawingml/2006/chartDrawing">
    <cdr:from>
      <cdr:x>0.02045</cdr:x>
      <cdr:y>0.88539</cdr:y>
    </cdr:from>
    <cdr:to>
      <cdr:x>1</cdr:x>
      <cdr:y>0.99076</cdr:y>
    </cdr:to>
    <cdr:sp macro="" textlink="">
      <cdr:nvSpPr>
        <cdr:cNvPr id="12" name="Rectangle 11"/>
        <cdr:cNvSpPr/>
      </cdr:nvSpPr>
      <cdr:spPr>
        <a:xfrm xmlns:a="http://schemas.openxmlformats.org/drawingml/2006/main">
          <a:off x="175397" y="5172475"/>
          <a:ext cx="8402876" cy="6155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r" rtl="0"/>
          <a:r>
            <a:rPr lang="en-US" sz="1100" b="0" i="0" baseline="0">
              <a:solidFill>
                <a:srgbClr val="000000"/>
              </a:solidFill>
              <a:effectLst/>
              <a:latin typeface="Gotham Narrow Light"/>
              <a:ea typeface="+mn-ea"/>
              <a:cs typeface="Gotham Narrow Light"/>
            </a:rPr>
            <a:t>Source: "FY2015 Overall Beet/Cane Allotments and Allocations," USDA, accessed October 27, 2014.</a:t>
          </a:r>
          <a:endParaRPr lang="en-US" sz="1100">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Data note: Total represents US beet wholesale refined sugar producers and world cane refined sugar prices.</a:t>
          </a:r>
          <a:endParaRPr lang="en-US" sz="1100">
            <a:solidFill>
              <a:srgbClr val="000000"/>
            </a:solidFill>
            <a:effectLst/>
            <a:latin typeface="Gotham Narrow Light"/>
            <a:cs typeface="Gotham Narrow Light"/>
          </a:endParaRPr>
        </a:p>
        <a:p xmlns:a="http://schemas.openxmlformats.org/drawingml/2006/main">
          <a:pPr algn="r" rtl="0"/>
          <a:r>
            <a:rPr lang="en-US" sz="1100" b="0" i="0" baseline="0">
              <a:solidFill>
                <a:srgbClr val="000000"/>
              </a:solidFill>
              <a:effectLst/>
              <a:latin typeface="Gotham Narrow Light"/>
              <a:ea typeface="+mn-ea"/>
              <a:cs typeface="Gotham Narrow Light"/>
            </a:rPr>
            <a:t>Produced by Veronique de Rugy, Rizqi Rachmat, and Andrea Castillo, Mercatus Center at George Mason Univeristy, October 30, 2014.</a:t>
          </a:r>
          <a:endParaRPr lang="en-US" sz="1100">
            <a:solidFill>
              <a:srgbClr val="000000"/>
            </a:solidFill>
            <a:effectLst/>
            <a:latin typeface="Gotham Narrow Light"/>
            <a:cs typeface="Gotham Narrow Light"/>
          </a:endParaRPr>
        </a:p>
      </cdr:txBody>
    </cdr:sp>
  </cdr:relSizeAnchor>
  <cdr:relSizeAnchor xmlns:cdr="http://schemas.openxmlformats.org/drawingml/2006/chartDrawing">
    <cdr:from>
      <cdr:x>0.92848</cdr:x>
      <cdr:y>0.41762</cdr:y>
    </cdr:from>
    <cdr:to>
      <cdr:x>0.94148</cdr:x>
      <cdr:y>0.45785</cdr:y>
    </cdr:to>
    <cdr:cxnSp macro="">
      <cdr:nvCxnSpPr>
        <cdr:cNvPr id="14" name="Straight Connector 13"/>
        <cdr:cNvCxnSpPr/>
      </cdr:nvCxnSpPr>
      <cdr:spPr>
        <a:xfrm xmlns:a="http://schemas.openxmlformats.org/drawingml/2006/main" flipH="1">
          <a:off x="7954210" y="2428597"/>
          <a:ext cx="111404" cy="233947"/>
        </a:xfrm>
        <a:prstGeom xmlns:a="http://schemas.openxmlformats.org/drawingml/2006/main" prst="line">
          <a:avLst/>
        </a:prstGeom>
        <a:ln xmlns:a="http://schemas.openxmlformats.org/drawingml/2006/main" w="19050">
          <a:solidFill>
            <a:schemeClr val="tx1">
              <a:lumMod val="50000"/>
              <a:lumOff val="50000"/>
            </a:schemeClr>
          </a:solidFill>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0.69571</cdr:x>
      <cdr:y>0.64176</cdr:y>
    </cdr:from>
    <cdr:to>
      <cdr:x>0.71782</cdr:x>
      <cdr:y>0.67816</cdr:y>
    </cdr:to>
    <cdr:cxnSp macro="">
      <cdr:nvCxnSpPr>
        <cdr:cNvPr id="16" name="Straight Connector 15"/>
        <cdr:cNvCxnSpPr>
          <a:stCxn xmlns:a="http://schemas.openxmlformats.org/drawingml/2006/main" id="4" idx="0"/>
        </cdr:cNvCxnSpPr>
      </cdr:nvCxnSpPr>
      <cdr:spPr>
        <a:xfrm xmlns:a="http://schemas.openxmlformats.org/drawingml/2006/main" flipV="1">
          <a:off x="5960088" y="3732018"/>
          <a:ext cx="189386" cy="211666"/>
        </a:xfrm>
        <a:prstGeom xmlns:a="http://schemas.openxmlformats.org/drawingml/2006/main" prst="line">
          <a:avLst/>
        </a:prstGeom>
        <a:ln xmlns:a="http://schemas.openxmlformats.org/drawingml/2006/main" w="19050">
          <a:solidFill>
            <a:srgbClr val="7F7F7F"/>
          </a:solidFill>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absoluteAnchor>
    <xdr:pos x="0" y="0"/>
    <xdr:ext cx="8566930" cy="58152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0.11472</cdr:y>
    </cdr:from>
    <cdr:to>
      <cdr:x>0.11792</cdr:x>
      <cdr:y>0.1645</cdr:y>
    </cdr:to>
    <cdr:sp macro="" textlink="">
      <cdr:nvSpPr>
        <cdr:cNvPr id="2" name="TextBox 1"/>
        <cdr:cNvSpPr txBox="1"/>
      </cdr:nvSpPr>
      <cdr:spPr>
        <a:xfrm xmlns:a="http://schemas.openxmlformats.org/drawingml/2006/main">
          <a:off x="0" y="721178"/>
          <a:ext cx="1020536" cy="3129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lumMod val="65000"/>
                  <a:lumOff val="35000"/>
                </a:schemeClr>
              </a:solidFill>
              <a:latin typeface="Gotham Narrow Light" pitchFamily="50" charset="0"/>
            </a:rPr>
            <a:t>cents/pound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www.ers.usda.gov/data-products/sugar-and-sweeteners-yearbook-tables.asp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opensecrets.org/industries/lobbying.php?cycle=2014&amp;ind=A1200"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fsa.usda.gov/FSA/newsReleases?area=newsroom&amp;subject=landing&amp;topic=ner&amp;newstype=newsrel&amp;type=detail&amp;item=nr_20140926_rel_0152.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ers.usda.gov/data-products/sugar-and-sweeteners-yearbook-tables.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22"/>
  <sheetViews>
    <sheetView topLeftCell="A86" workbookViewId="0">
      <selection activeCell="B92" sqref="B92:B106"/>
    </sheetView>
  </sheetViews>
  <sheetFormatPr defaultColWidth="8.85546875" defaultRowHeight="15" x14ac:dyDescent="0.25"/>
  <cols>
    <col min="2" max="2" width="15.140625" bestFit="1" customWidth="1"/>
  </cols>
  <sheetData>
    <row r="1" spans="1:2" x14ac:dyDescent="0.25">
      <c r="A1" s="69" t="s">
        <v>79</v>
      </c>
    </row>
    <row r="3" spans="1:2" x14ac:dyDescent="0.25">
      <c r="A3" s="70" t="s">
        <v>45</v>
      </c>
      <c r="B3" t="s">
        <v>80</v>
      </c>
    </row>
    <row r="4" spans="1:2" x14ac:dyDescent="0.25">
      <c r="A4" s="71"/>
    </row>
    <row r="5" spans="1:2" x14ac:dyDescent="0.25">
      <c r="A5" s="70">
        <v>1913</v>
      </c>
      <c r="B5">
        <v>9.9</v>
      </c>
    </row>
    <row r="6" spans="1:2" x14ac:dyDescent="0.25">
      <c r="A6" s="70">
        <v>1914</v>
      </c>
      <c r="B6">
        <v>10</v>
      </c>
    </row>
    <row r="7" spans="1:2" x14ac:dyDescent="0.25">
      <c r="A7" s="70">
        <v>1915</v>
      </c>
      <c r="B7">
        <v>10.1</v>
      </c>
    </row>
    <row r="8" spans="1:2" x14ac:dyDescent="0.25">
      <c r="A8" s="70">
        <v>1916</v>
      </c>
      <c r="B8">
        <v>10.9</v>
      </c>
    </row>
    <row r="9" spans="1:2" x14ac:dyDescent="0.25">
      <c r="A9" s="70">
        <v>1917</v>
      </c>
      <c r="B9">
        <v>12.8</v>
      </c>
    </row>
    <row r="10" spans="1:2" x14ac:dyDescent="0.25">
      <c r="A10" s="70">
        <v>1918</v>
      </c>
      <c r="B10">
        <v>15.1</v>
      </c>
    </row>
    <row r="11" spans="1:2" x14ac:dyDescent="0.25">
      <c r="A11" s="70">
        <v>1919</v>
      </c>
      <c r="B11">
        <v>17.3</v>
      </c>
    </row>
    <row r="12" spans="1:2" x14ac:dyDescent="0.25">
      <c r="A12" s="70">
        <v>1920</v>
      </c>
      <c r="B12">
        <v>20</v>
      </c>
    </row>
    <row r="13" spans="1:2" x14ac:dyDescent="0.25">
      <c r="A13" s="70">
        <v>1921</v>
      </c>
      <c r="B13">
        <v>17.899999999999999</v>
      </c>
    </row>
    <row r="14" spans="1:2" x14ac:dyDescent="0.25">
      <c r="A14" s="70">
        <v>1922</v>
      </c>
      <c r="B14">
        <v>16.8</v>
      </c>
    </row>
    <row r="15" spans="1:2" x14ac:dyDescent="0.25">
      <c r="A15" s="70">
        <v>1923</v>
      </c>
      <c r="B15">
        <v>17.100000000000001</v>
      </c>
    </row>
    <row r="16" spans="1:2" x14ac:dyDescent="0.25">
      <c r="A16" s="70">
        <v>1924</v>
      </c>
      <c r="B16">
        <v>17.100000000000001</v>
      </c>
    </row>
    <row r="17" spans="1:2" x14ac:dyDescent="0.25">
      <c r="A17" s="70">
        <v>1925</v>
      </c>
      <c r="B17">
        <v>17.5</v>
      </c>
    </row>
    <row r="18" spans="1:2" x14ac:dyDescent="0.25">
      <c r="A18" s="70">
        <v>1926</v>
      </c>
      <c r="B18">
        <v>17.7</v>
      </c>
    </row>
    <row r="19" spans="1:2" x14ac:dyDescent="0.25">
      <c r="A19" s="70">
        <v>1927</v>
      </c>
      <c r="B19">
        <v>17.399999999999999</v>
      </c>
    </row>
    <row r="20" spans="1:2" x14ac:dyDescent="0.25">
      <c r="A20" s="70">
        <v>1928</v>
      </c>
      <c r="B20">
        <v>17.100000000000001</v>
      </c>
    </row>
    <row r="21" spans="1:2" x14ac:dyDescent="0.25">
      <c r="A21" s="70">
        <v>1929</v>
      </c>
      <c r="B21">
        <v>17.100000000000001</v>
      </c>
    </row>
    <row r="22" spans="1:2" x14ac:dyDescent="0.25">
      <c r="A22" s="70">
        <v>1930</v>
      </c>
      <c r="B22">
        <v>16.7</v>
      </c>
    </row>
    <row r="23" spans="1:2" x14ac:dyDescent="0.25">
      <c r="A23" s="70">
        <v>1931</v>
      </c>
      <c r="B23">
        <v>15.2</v>
      </c>
    </row>
    <row r="24" spans="1:2" x14ac:dyDescent="0.25">
      <c r="A24" s="70">
        <v>1932</v>
      </c>
      <c r="B24">
        <v>13.7</v>
      </c>
    </row>
    <row r="25" spans="1:2" x14ac:dyDescent="0.25">
      <c r="A25" s="70">
        <v>1933</v>
      </c>
      <c r="B25">
        <v>13</v>
      </c>
    </row>
    <row r="26" spans="1:2" x14ac:dyDescent="0.25">
      <c r="A26" s="70">
        <v>1934</v>
      </c>
      <c r="B26">
        <v>13.4</v>
      </c>
    </row>
    <row r="27" spans="1:2" x14ac:dyDescent="0.25">
      <c r="A27" s="70">
        <v>1935</v>
      </c>
      <c r="B27">
        <v>13.7</v>
      </c>
    </row>
    <row r="28" spans="1:2" x14ac:dyDescent="0.25">
      <c r="A28" s="70">
        <v>1936</v>
      </c>
      <c r="B28">
        <v>13.9</v>
      </c>
    </row>
    <row r="29" spans="1:2" x14ac:dyDescent="0.25">
      <c r="A29" s="70">
        <v>1937</v>
      </c>
      <c r="B29">
        <v>14.4</v>
      </c>
    </row>
    <row r="30" spans="1:2" x14ac:dyDescent="0.25">
      <c r="A30" s="70">
        <v>1938</v>
      </c>
      <c r="B30">
        <v>14.1</v>
      </c>
    </row>
    <row r="31" spans="1:2" x14ac:dyDescent="0.25">
      <c r="A31" s="70">
        <v>1939</v>
      </c>
      <c r="B31">
        <v>13.9</v>
      </c>
    </row>
    <row r="32" spans="1:2" x14ac:dyDescent="0.25">
      <c r="A32" s="70">
        <v>1940</v>
      </c>
      <c r="B32">
        <v>14</v>
      </c>
    </row>
    <row r="33" spans="1:2" x14ac:dyDescent="0.25">
      <c r="A33" s="70">
        <v>1941</v>
      </c>
      <c r="B33">
        <v>14.7</v>
      </c>
    </row>
    <row r="34" spans="1:2" x14ac:dyDescent="0.25">
      <c r="A34" s="70">
        <v>1942</v>
      </c>
      <c r="B34">
        <v>16.3</v>
      </c>
    </row>
    <row r="35" spans="1:2" x14ac:dyDescent="0.25">
      <c r="A35" s="70">
        <v>1943</v>
      </c>
      <c r="B35">
        <v>17.3</v>
      </c>
    </row>
    <row r="36" spans="1:2" x14ac:dyDescent="0.25">
      <c r="A36" s="70">
        <v>1944</v>
      </c>
      <c r="B36">
        <v>17.600000000000001</v>
      </c>
    </row>
    <row r="37" spans="1:2" x14ac:dyDescent="0.25">
      <c r="A37" s="70">
        <v>1945</v>
      </c>
      <c r="B37">
        <v>18</v>
      </c>
    </row>
    <row r="38" spans="1:2" x14ac:dyDescent="0.25">
      <c r="A38" s="70">
        <v>1946</v>
      </c>
      <c r="B38">
        <v>19.5</v>
      </c>
    </row>
    <row r="39" spans="1:2" x14ac:dyDescent="0.25">
      <c r="A39" s="70">
        <v>1947</v>
      </c>
      <c r="B39">
        <v>22.3</v>
      </c>
    </row>
    <row r="40" spans="1:2" x14ac:dyDescent="0.25">
      <c r="A40" s="70">
        <v>1948</v>
      </c>
      <c r="B40">
        <v>24.1</v>
      </c>
    </row>
    <row r="41" spans="1:2" x14ac:dyDescent="0.25">
      <c r="A41" s="70">
        <v>1949</v>
      </c>
      <c r="B41">
        <v>23.8</v>
      </c>
    </row>
    <row r="42" spans="1:2" x14ac:dyDescent="0.25">
      <c r="A42" s="70">
        <v>1950</v>
      </c>
      <c r="B42">
        <v>24.1</v>
      </c>
    </row>
    <row r="43" spans="1:2" x14ac:dyDescent="0.25">
      <c r="A43" s="70">
        <v>1951</v>
      </c>
      <c r="B43">
        <v>26</v>
      </c>
    </row>
    <row r="44" spans="1:2" x14ac:dyDescent="0.25">
      <c r="A44" s="70">
        <v>1952</v>
      </c>
      <c r="B44">
        <v>26.5</v>
      </c>
    </row>
    <row r="45" spans="1:2" x14ac:dyDescent="0.25">
      <c r="A45" s="70">
        <v>1953</v>
      </c>
      <c r="B45">
        <v>26.7</v>
      </c>
    </row>
    <row r="46" spans="1:2" x14ac:dyDescent="0.25">
      <c r="A46" s="70">
        <v>1954</v>
      </c>
      <c r="B46">
        <v>26.9</v>
      </c>
    </row>
    <row r="47" spans="1:2" x14ac:dyDescent="0.25">
      <c r="A47" s="70">
        <v>1955</v>
      </c>
      <c r="B47">
        <v>26.8</v>
      </c>
    </row>
    <row r="48" spans="1:2" x14ac:dyDescent="0.25">
      <c r="A48" s="70">
        <v>1956</v>
      </c>
      <c r="B48">
        <v>27.2</v>
      </c>
    </row>
    <row r="49" spans="1:2" x14ac:dyDescent="0.25">
      <c r="A49" s="70">
        <v>1957</v>
      </c>
      <c r="B49">
        <v>28.1</v>
      </c>
    </row>
    <row r="50" spans="1:2" x14ac:dyDescent="0.25">
      <c r="A50" s="70">
        <v>1958</v>
      </c>
      <c r="B50">
        <v>28.9</v>
      </c>
    </row>
    <row r="51" spans="1:2" x14ac:dyDescent="0.25">
      <c r="A51" s="70">
        <v>1959</v>
      </c>
      <c r="B51">
        <v>29.1</v>
      </c>
    </row>
    <row r="52" spans="1:2" x14ac:dyDescent="0.25">
      <c r="A52" s="70">
        <v>1960</v>
      </c>
      <c r="B52">
        <v>29.6</v>
      </c>
    </row>
    <row r="53" spans="1:2" x14ac:dyDescent="0.25">
      <c r="A53" s="70">
        <v>1961</v>
      </c>
      <c r="B53">
        <v>29.9</v>
      </c>
    </row>
    <row r="54" spans="1:2" x14ac:dyDescent="0.25">
      <c r="A54" s="70">
        <v>1962</v>
      </c>
      <c r="B54">
        <v>30.2</v>
      </c>
    </row>
    <row r="55" spans="1:2" x14ac:dyDescent="0.25">
      <c r="A55" s="70">
        <v>1963</v>
      </c>
      <c r="B55">
        <v>30.6</v>
      </c>
    </row>
    <row r="56" spans="1:2" x14ac:dyDescent="0.25">
      <c r="A56" s="70">
        <v>1964</v>
      </c>
      <c r="B56">
        <v>31</v>
      </c>
    </row>
    <row r="57" spans="1:2" x14ac:dyDescent="0.25">
      <c r="A57" s="70">
        <v>1965</v>
      </c>
      <c r="B57">
        <v>31.5</v>
      </c>
    </row>
    <row r="58" spans="1:2" x14ac:dyDescent="0.25">
      <c r="A58" s="70">
        <v>1966</v>
      </c>
      <c r="B58">
        <v>32.4</v>
      </c>
    </row>
    <row r="59" spans="1:2" x14ac:dyDescent="0.25">
      <c r="A59" s="70">
        <v>1967</v>
      </c>
      <c r="B59">
        <v>33.4</v>
      </c>
    </row>
    <row r="60" spans="1:2" x14ac:dyDescent="0.25">
      <c r="A60" s="70">
        <v>1968</v>
      </c>
      <c r="B60">
        <v>34.799999999999997</v>
      </c>
    </row>
    <row r="61" spans="1:2" x14ac:dyDescent="0.25">
      <c r="A61" s="70">
        <v>1969</v>
      </c>
      <c r="B61">
        <v>36.700000000000003</v>
      </c>
    </row>
    <row r="62" spans="1:2" x14ac:dyDescent="0.25">
      <c r="A62" s="70">
        <v>1970</v>
      </c>
      <c r="B62">
        <v>38.799999999999997</v>
      </c>
    </row>
    <row r="63" spans="1:2" x14ac:dyDescent="0.25">
      <c r="A63" s="70">
        <v>1971</v>
      </c>
      <c r="B63">
        <v>40.5</v>
      </c>
    </row>
    <row r="64" spans="1:2" x14ac:dyDescent="0.25">
      <c r="A64" s="70">
        <v>1972</v>
      </c>
      <c r="B64">
        <v>41.8</v>
      </c>
    </row>
    <row r="65" spans="1:2" x14ac:dyDescent="0.25">
      <c r="A65" s="70">
        <v>1973</v>
      </c>
      <c r="B65">
        <v>44.4</v>
      </c>
    </row>
    <row r="66" spans="1:2" x14ac:dyDescent="0.25">
      <c r="A66" s="70">
        <v>1974</v>
      </c>
      <c r="B66">
        <v>49.3</v>
      </c>
    </row>
    <row r="67" spans="1:2" x14ac:dyDescent="0.25">
      <c r="A67" s="70">
        <v>1975</v>
      </c>
      <c r="B67">
        <v>53.8</v>
      </c>
    </row>
    <row r="68" spans="1:2" x14ac:dyDescent="0.25">
      <c r="A68" s="70">
        <v>1976</v>
      </c>
      <c r="B68">
        <v>56.9</v>
      </c>
    </row>
    <row r="69" spans="1:2" x14ac:dyDescent="0.25">
      <c r="A69" s="70">
        <v>1977</v>
      </c>
      <c r="B69">
        <v>60.6</v>
      </c>
    </row>
    <row r="70" spans="1:2" x14ac:dyDescent="0.25">
      <c r="A70" s="70">
        <v>1978</v>
      </c>
      <c r="B70">
        <v>65.2</v>
      </c>
    </row>
    <row r="71" spans="1:2" x14ac:dyDescent="0.25">
      <c r="A71" s="70">
        <v>1979</v>
      </c>
      <c r="B71">
        <v>72.599999999999994</v>
      </c>
    </row>
    <row r="72" spans="1:2" x14ac:dyDescent="0.25">
      <c r="A72" s="70">
        <v>1980</v>
      </c>
      <c r="B72">
        <v>82.4</v>
      </c>
    </row>
    <row r="73" spans="1:2" x14ac:dyDescent="0.25">
      <c r="A73" s="70">
        <v>1981</v>
      </c>
      <c r="B73">
        <v>90.9</v>
      </c>
    </row>
    <row r="74" spans="1:2" x14ac:dyDescent="0.25">
      <c r="A74" s="70">
        <v>1982</v>
      </c>
      <c r="B74">
        <v>96.5</v>
      </c>
    </row>
    <row r="75" spans="1:2" x14ac:dyDescent="0.25">
      <c r="A75" s="70">
        <v>1983</v>
      </c>
      <c r="B75">
        <v>99.6</v>
      </c>
    </row>
    <row r="76" spans="1:2" x14ac:dyDescent="0.25">
      <c r="A76" s="70">
        <v>1984</v>
      </c>
      <c r="B76">
        <v>103.9</v>
      </c>
    </row>
    <row r="77" spans="1:2" x14ac:dyDescent="0.25">
      <c r="A77" s="70">
        <v>1985</v>
      </c>
      <c r="B77">
        <v>107.6</v>
      </c>
    </row>
    <row r="78" spans="1:2" x14ac:dyDescent="0.25">
      <c r="A78" s="70">
        <v>1986</v>
      </c>
      <c r="B78">
        <v>109.6</v>
      </c>
    </row>
    <row r="79" spans="1:2" x14ac:dyDescent="0.25">
      <c r="A79" s="70">
        <v>1987</v>
      </c>
      <c r="B79">
        <v>113.6</v>
      </c>
    </row>
    <row r="80" spans="1:2" x14ac:dyDescent="0.25">
      <c r="A80" s="70">
        <v>1988</v>
      </c>
      <c r="B80">
        <v>118.3</v>
      </c>
    </row>
    <row r="81" spans="1:2" x14ac:dyDescent="0.25">
      <c r="A81" s="70">
        <v>1989</v>
      </c>
      <c r="B81">
        <v>124</v>
      </c>
    </row>
    <row r="82" spans="1:2" x14ac:dyDescent="0.25">
      <c r="A82" s="70">
        <v>1990</v>
      </c>
      <c r="B82">
        <v>130.69999999999999</v>
      </c>
    </row>
    <row r="83" spans="1:2" x14ac:dyDescent="0.25">
      <c r="A83" s="70">
        <v>1991</v>
      </c>
      <c r="B83">
        <v>136.19999999999999</v>
      </c>
    </row>
    <row r="84" spans="1:2" x14ac:dyDescent="0.25">
      <c r="A84" s="70">
        <v>1992</v>
      </c>
      <c r="B84">
        <v>140.30000000000001</v>
      </c>
    </row>
    <row r="85" spans="1:2" x14ac:dyDescent="0.25">
      <c r="A85" s="70">
        <v>1993</v>
      </c>
      <c r="B85">
        <v>144.5</v>
      </c>
    </row>
    <row r="86" spans="1:2" x14ac:dyDescent="0.25">
      <c r="A86" s="70">
        <v>1994</v>
      </c>
      <c r="B86">
        <v>148.19999999999999</v>
      </c>
    </row>
    <row r="87" spans="1:2" x14ac:dyDescent="0.25">
      <c r="A87" s="70">
        <v>1995</v>
      </c>
      <c r="B87">
        <v>152.4</v>
      </c>
    </row>
    <row r="88" spans="1:2" x14ac:dyDescent="0.25">
      <c r="A88" s="70">
        <v>1996</v>
      </c>
      <c r="B88">
        <v>156.9</v>
      </c>
    </row>
    <row r="89" spans="1:2" x14ac:dyDescent="0.25">
      <c r="A89" s="70">
        <v>1997</v>
      </c>
      <c r="B89">
        <v>160.5</v>
      </c>
    </row>
    <row r="90" spans="1:2" x14ac:dyDescent="0.25">
      <c r="A90" s="70">
        <v>1998</v>
      </c>
      <c r="B90">
        <v>163</v>
      </c>
    </row>
    <row r="91" spans="1:2" x14ac:dyDescent="0.25">
      <c r="A91" s="70">
        <v>1999</v>
      </c>
      <c r="B91">
        <v>166.6</v>
      </c>
    </row>
    <row r="92" spans="1:2" x14ac:dyDescent="0.25">
      <c r="A92" s="70">
        <v>2000</v>
      </c>
      <c r="B92">
        <v>172.2</v>
      </c>
    </row>
    <row r="93" spans="1:2" x14ac:dyDescent="0.25">
      <c r="A93" s="70">
        <v>2001</v>
      </c>
      <c r="B93">
        <v>177.1</v>
      </c>
    </row>
    <row r="94" spans="1:2" x14ac:dyDescent="0.25">
      <c r="A94" s="70">
        <v>2002</v>
      </c>
      <c r="B94">
        <v>179.9</v>
      </c>
    </row>
    <row r="95" spans="1:2" x14ac:dyDescent="0.25">
      <c r="A95" s="70">
        <v>2003</v>
      </c>
      <c r="B95">
        <v>184</v>
      </c>
    </row>
    <row r="96" spans="1:2" x14ac:dyDescent="0.25">
      <c r="A96" s="70">
        <v>2004</v>
      </c>
      <c r="B96">
        <v>188.9</v>
      </c>
    </row>
    <row r="97" spans="1:2" x14ac:dyDescent="0.25">
      <c r="A97" s="70">
        <v>2005</v>
      </c>
      <c r="B97">
        <v>195.3</v>
      </c>
    </row>
    <row r="98" spans="1:2" x14ac:dyDescent="0.25">
      <c r="A98" s="70">
        <v>2006</v>
      </c>
      <c r="B98">
        <v>201.6</v>
      </c>
    </row>
    <row r="99" spans="1:2" x14ac:dyDescent="0.25">
      <c r="A99" s="70">
        <v>2007</v>
      </c>
      <c r="B99">
        <v>207.34200000000001</v>
      </c>
    </row>
    <row r="100" spans="1:2" x14ac:dyDescent="0.25">
      <c r="A100" s="70">
        <v>2008</v>
      </c>
      <c r="B100">
        <v>215.303</v>
      </c>
    </row>
    <row r="101" spans="1:2" x14ac:dyDescent="0.25">
      <c r="A101" s="70">
        <v>2009</v>
      </c>
      <c r="B101">
        <v>214.53700000000001</v>
      </c>
    </row>
    <row r="102" spans="1:2" x14ac:dyDescent="0.25">
      <c r="A102" s="70">
        <v>2010</v>
      </c>
      <c r="B102">
        <v>218.05600000000001</v>
      </c>
    </row>
    <row r="103" spans="1:2" x14ac:dyDescent="0.25">
      <c r="A103" s="70">
        <v>2011</v>
      </c>
      <c r="B103">
        <v>224.93899999999999</v>
      </c>
    </row>
    <row r="104" spans="1:2" x14ac:dyDescent="0.25">
      <c r="A104" s="70">
        <v>2012</v>
      </c>
      <c r="B104">
        <v>229.59399999999999</v>
      </c>
    </row>
    <row r="105" spans="1:2" x14ac:dyDescent="0.25">
      <c r="A105" s="70">
        <v>2013</v>
      </c>
      <c r="B105">
        <v>232.95699999999999</v>
      </c>
    </row>
    <row r="106" spans="1:2" x14ac:dyDescent="0.25">
      <c r="A106" s="70">
        <v>2014</v>
      </c>
      <c r="B106">
        <v>236.38399999999999</v>
      </c>
    </row>
    <row r="107" spans="1:2" x14ac:dyDescent="0.25">
      <c r="A107" s="70">
        <v>2015</v>
      </c>
      <c r="B107" s="72">
        <v>236.65699999999998</v>
      </c>
    </row>
    <row r="108" spans="1:2" x14ac:dyDescent="0.25">
      <c r="A108" s="70">
        <v>2016</v>
      </c>
      <c r="B108" s="72">
        <v>238.75699999999998</v>
      </c>
    </row>
    <row r="109" spans="1:2" x14ac:dyDescent="0.25">
      <c r="A109" s="70">
        <v>2017</v>
      </c>
      <c r="B109" s="72">
        <v>240.95699999999997</v>
      </c>
    </row>
    <row r="110" spans="1:2" x14ac:dyDescent="0.25">
      <c r="A110" s="70">
        <v>2018</v>
      </c>
      <c r="B110" s="72">
        <v>243.35699999999997</v>
      </c>
    </row>
    <row r="111" spans="1:2" x14ac:dyDescent="0.25">
      <c r="A111" s="70">
        <v>2019</v>
      </c>
      <c r="B111" s="72">
        <v>245.75699999999998</v>
      </c>
    </row>
    <row r="112" spans="1:2" x14ac:dyDescent="0.25">
      <c r="A112" s="70">
        <v>2020</v>
      </c>
      <c r="B112" s="72">
        <v>248.15699999999998</v>
      </c>
    </row>
    <row r="113" spans="1:2" x14ac:dyDescent="0.25">
      <c r="A113" s="70">
        <v>2021</v>
      </c>
      <c r="B113" s="72">
        <v>250.55699999999999</v>
      </c>
    </row>
    <row r="114" spans="1:2" x14ac:dyDescent="0.25">
      <c r="A114" s="70">
        <v>2022</v>
      </c>
      <c r="B114" s="72">
        <v>252.95699999999999</v>
      </c>
    </row>
    <row r="115" spans="1:2" x14ac:dyDescent="0.25">
      <c r="A115" s="70">
        <v>2023</v>
      </c>
      <c r="B115" s="72">
        <v>255.357</v>
      </c>
    </row>
    <row r="116" spans="1:2" x14ac:dyDescent="0.25">
      <c r="A116" s="70">
        <v>2024</v>
      </c>
      <c r="B116" s="72">
        <v>257.75700000000001</v>
      </c>
    </row>
    <row r="117" spans="1:2" x14ac:dyDescent="0.25">
      <c r="A117" s="70"/>
    </row>
    <row r="118" spans="1:2" x14ac:dyDescent="0.25">
      <c r="A118" s="70"/>
    </row>
    <row r="119" spans="1:2" x14ac:dyDescent="0.25">
      <c r="A119" s="70"/>
    </row>
    <row r="120" spans="1:2" x14ac:dyDescent="0.25">
      <c r="A120" s="70"/>
    </row>
    <row r="121" spans="1:2" x14ac:dyDescent="0.25">
      <c r="A121" s="70"/>
    </row>
    <row r="122" spans="1:2" x14ac:dyDescent="0.25">
      <c r="A122" s="70"/>
    </row>
  </sheetData>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workbookViewId="0">
      <pane xSplit="1" ySplit="2" topLeftCell="B9" activePane="bottomRight" state="frozen"/>
      <selection pane="topRight" activeCell="B1" sqref="B1"/>
      <selection pane="bottomLeft" activeCell="A3" sqref="A3"/>
      <selection pane="bottomRight" activeCell="L20" sqref="L20"/>
    </sheetView>
  </sheetViews>
  <sheetFormatPr defaultColWidth="8.85546875" defaultRowHeight="12.75" x14ac:dyDescent="0.2"/>
  <cols>
    <col min="1" max="12" width="8.85546875" style="112"/>
    <col min="13" max="13" width="9.140625" style="112" customWidth="1"/>
    <col min="14" max="14" width="3.28515625" style="112" hidden="1" customWidth="1"/>
    <col min="15" max="18" width="8.85546875" style="112"/>
    <col min="19" max="19" width="4.42578125" style="112" hidden="1" customWidth="1"/>
    <col min="20" max="16384" width="8.85546875" style="112"/>
  </cols>
  <sheetData>
    <row r="1" spans="1:22" s="126" customFormat="1" ht="12" x14ac:dyDescent="0.2">
      <c r="A1" s="135" t="s">
        <v>99</v>
      </c>
      <c r="B1" s="134"/>
      <c r="C1" s="134"/>
      <c r="D1" s="134"/>
      <c r="E1" s="134"/>
      <c r="F1" s="134"/>
      <c r="G1" s="134"/>
      <c r="H1" s="134"/>
      <c r="I1" s="134"/>
      <c r="J1" s="134"/>
      <c r="K1" s="134"/>
      <c r="L1" s="134"/>
      <c r="M1" s="134"/>
      <c r="N1" s="134"/>
      <c r="O1" s="134"/>
      <c r="P1" s="134"/>
      <c r="Q1" s="134"/>
      <c r="R1" s="134"/>
      <c r="S1" s="134"/>
      <c r="T1" s="134"/>
      <c r="U1" s="134"/>
    </row>
    <row r="2" spans="1:22" s="126" customFormat="1" ht="12" x14ac:dyDescent="0.2">
      <c r="A2" s="134" t="s">
        <v>45</v>
      </c>
      <c r="B2" s="133" t="s">
        <v>44</v>
      </c>
      <c r="C2" s="133" t="s">
        <v>43</v>
      </c>
      <c r="D2" s="133" t="s">
        <v>42</v>
      </c>
      <c r="E2" s="133" t="s">
        <v>41</v>
      </c>
      <c r="F2" s="133" t="s">
        <v>40</v>
      </c>
      <c r="G2" s="133" t="s">
        <v>39</v>
      </c>
      <c r="H2" s="133" t="s">
        <v>38</v>
      </c>
      <c r="I2" s="133" t="s">
        <v>37</v>
      </c>
      <c r="J2" s="133" t="s">
        <v>36</v>
      </c>
      <c r="K2" s="133" t="s">
        <v>35</v>
      </c>
      <c r="L2" s="133" t="s">
        <v>34</v>
      </c>
      <c r="M2" s="133" t="s">
        <v>33</v>
      </c>
      <c r="N2" s="134" t="s">
        <v>3</v>
      </c>
      <c r="O2" s="133" t="s">
        <v>32</v>
      </c>
      <c r="P2" s="133" t="s">
        <v>31</v>
      </c>
      <c r="Q2" s="133" t="s">
        <v>30</v>
      </c>
      <c r="R2" s="133" t="s">
        <v>29</v>
      </c>
      <c r="S2" s="133" t="s">
        <v>3</v>
      </c>
      <c r="T2" s="133" t="s">
        <v>28</v>
      </c>
      <c r="U2" s="133" t="s">
        <v>27</v>
      </c>
    </row>
    <row r="3" spans="1:22" s="126" customFormat="1" ht="12" x14ac:dyDescent="0.2">
      <c r="B3" s="132" t="s">
        <v>26</v>
      </c>
      <c r="C3" s="132"/>
      <c r="D3" s="132"/>
      <c r="E3" s="132"/>
      <c r="F3" s="132"/>
      <c r="G3" s="132"/>
      <c r="H3" s="132"/>
      <c r="I3" s="132"/>
      <c r="J3" s="132"/>
      <c r="K3" s="132"/>
      <c r="L3" s="132"/>
      <c r="M3" s="132"/>
      <c r="N3" s="132"/>
      <c r="O3" s="132"/>
      <c r="P3" s="132"/>
      <c r="Q3" s="132"/>
      <c r="R3" s="132"/>
      <c r="S3" s="132"/>
      <c r="T3" s="132"/>
      <c r="U3" s="132"/>
    </row>
    <row r="4" spans="1:22" s="126" customFormat="1" ht="12" x14ac:dyDescent="0.2">
      <c r="A4" s="130" t="s">
        <v>15</v>
      </c>
      <c r="B4" s="127">
        <v>9.9633333333333329</v>
      </c>
      <c r="C4" s="127">
        <v>10.671052631578949</v>
      </c>
      <c r="D4" s="127">
        <v>11.820454545454544</v>
      </c>
      <c r="E4" s="127">
        <v>12.303999999999998</v>
      </c>
      <c r="F4" s="127">
        <v>12.018636363636364</v>
      </c>
      <c r="G4" s="127">
        <v>12.617727272727272</v>
      </c>
      <c r="H4" s="127">
        <v>13.856</v>
      </c>
      <c r="I4" s="127">
        <v>13.799565217391301</v>
      </c>
      <c r="J4" s="127">
        <v>14.096</v>
      </c>
      <c r="K4" s="127">
        <v>13.991818181818184</v>
      </c>
      <c r="L4" s="127">
        <v>14.7775</v>
      </c>
      <c r="M4" s="127">
        <v>13.471500000000001</v>
      </c>
      <c r="N4" s="129" t="s">
        <v>3</v>
      </c>
      <c r="O4" s="127">
        <f t="shared" ref="O4:O29" si="0">AVERAGE(B4:D4)</f>
        <v>10.818280170122277</v>
      </c>
      <c r="P4" s="127">
        <f t="shared" ref="P4:P29" si="1">AVERAGE(E4:G4)</f>
        <v>12.313454545454546</v>
      </c>
      <c r="Q4" s="127">
        <f t="shared" ref="Q4:Q29" si="2">AVERAGE(H4:J4)</f>
        <v>13.9171884057971</v>
      </c>
      <c r="R4" s="127">
        <f>AVERAGE(E4:G4)</f>
        <v>12.313454545454546</v>
      </c>
      <c r="S4" s="129" t="s">
        <v>3</v>
      </c>
      <c r="T4" s="127">
        <f t="shared" ref="T4:T19" si="3">AVERAGE(B4:M4)</f>
        <v>12.782298962161661</v>
      </c>
      <c r="U4" s="131" t="s">
        <v>24</v>
      </c>
    </row>
    <row r="5" spans="1:22" s="126" customFormat="1" ht="12" x14ac:dyDescent="0.2">
      <c r="A5" s="130" t="s">
        <v>14</v>
      </c>
      <c r="B5" s="127">
        <v>14.45</v>
      </c>
      <c r="C5" s="127">
        <v>14.688421052631577</v>
      </c>
      <c r="D5" s="127">
        <v>15.461818181818181</v>
      </c>
      <c r="E5" s="127">
        <v>15.372999999999996</v>
      </c>
      <c r="F5" s="127">
        <v>14.665454545454544</v>
      </c>
      <c r="G5" s="127">
        <v>12.922380952380953</v>
      </c>
      <c r="H5" s="127">
        <v>11.826190476190479</v>
      </c>
      <c r="I5" s="127">
        <v>10.862727272727273</v>
      </c>
      <c r="J5" s="127">
        <v>10.888000000000002</v>
      </c>
      <c r="K5" s="127">
        <v>9.7043478260869556</v>
      </c>
      <c r="L5" s="127">
        <v>9.9265000000000008</v>
      </c>
      <c r="M5" s="127">
        <v>9.7044444444444427</v>
      </c>
      <c r="N5" s="129" t="s">
        <v>3</v>
      </c>
      <c r="O5" s="127">
        <f t="shared" si="0"/>
        <v>14.866746411483254</v>
      </c>
      <c r="P5" s="127">
        <f t="shared" si="1"/>
        <v>14.320278499278499</v>
      </c>
      <c r="Q5" s="127">
        <f t="shared" si="2"/>
        <v>11.192305916305918</v>
      </c>
      <c r="R5" s="127">
        <f>AVERAGE(E5:G5)</f>
        <v>14.320278499278499</v>
      </c>
      <c r="S5" s="129" t="s">
        <v>3</v>
      </c>
      <c r="T5" s="127">
        <f t="shared" si="3"/>
        <v>12.539440395977868</v>
      </c>
      <c r="U5" s="127">
        <f t="shared" ref="U5:U16" si="4">(+O5+P5+Q5+R4)/4</f>
        <v>13.173196343130554</v>
      </c>
    </row>
    <row r="6" spans="1:22" s="126" customFormat="1" ht="12" x14ac:dyDescent="0.2">
      <c r="A6" s="130" t="s">
        <v>13</v>
      </c>
      <c r="B6" s="127">
        <v>8.9868181818181796</v>
      </c>
      <c r="C6" s="127">
        <v>8.6642105263157898</v>
      </c>
      <c r="D6" s="127">
        <v>9.1459999999999972</v>
      </c>
      <c r="E6" s="127">
        <v>8.5572727272727267</v>
      </c>
      <c r="F6" s="127">
        <v>7.8981818181818193</v>
      </c>
      <c r="G6" s="127">
        <v>9.4439999999999991</v>
      </c>
      <c r="H6" s="127">
        <v>9.1347619047619073</v>
      </c>
      <c r="I6" s="127">
        <v>8.8000000000000007</v>
      </c>
      <c r="J6" s="127">
        <v>9.1119999999999983</v>
      </c>
      <c r="K6" s="127">
        <v>8.7586956521739125</v>
      </c>
      <c r="L6" s="127">
        <v>8.5942105263157877</v>
      </c>
      <c r="M6" s="127">
        <v>8.8747619047619057</v>
      </c>
      <c r="N6" s="129" t="s">
        <v>3</v>
      </c>
      <c r="O6" s="127">
        <f t="shared" si="0"/>
        <v>8.9323429027113228</v>
      </c>
      <c r="P6" s="127">
        <f t="shared" si="1"/>
        <v>8.6331515151515159</v>
      </c>
      <c r="Q6" s="127">
        <f t="shared" si="2"/>
        <v>9.0155873015873009</v>
      </c>
      <c r="R6" s="127">
        <f>AVERAGE(E6:G6)</f>
        <v>8.6331515151515159</v>
      </c>
      <c r="S6" s="129" t="s">
        <v>3</v>
      </c>
      <c r="T6" s="127">
        <f t="shared" si="3"/>
        <v>8.8309094368001695</v>
      </c>
      <c r="U6" s="127">
        <f t="shared" si="4"/>
        <v>10.22534005468216</v>
      </c>
    </row>
    <row r="7" spans="1:22" s="126" customFormat="1" ht="12" x14ac:dyDescent="0.2">
      <c r="A7" s="130" t="s">
        <v>12</v>
      </c>
      <c r="B7" s="127">
        <v>8.4377272727272743</v>
      </c>
      <c r="C7" s="127">
        <v>8.1047368421052646</v>
      </c>
      <c r="D7" s="127">
        <v>8.3304545454545451</v>
      </c>
      <c r="E7" s="127">
        <v>9.5761904761904777</v>
      </c>
      <c r="F7" s="127">
        <v>9.602999999999998</v>
      </c>
      <c r="G7" s="127">
        <v>10.497272727272728</v>
      </c>
      <c r="H7" s="127">
        <v>9.6850000000000005</v>
      </c>
      <c r="I7" s="127">
        <v>9.3614285714285721</v>
      </c>
      <c r="J7" s="127">
        <v>9.0133333333333354</v>
      </c>
      <c r="K7" s="127">
        <v>8.7763636363636373</v>
      </c>
      <c r="L7" s="127">
        <v>8.6778947368421058</v>
      </c>
      <c r="M7" s="127">
        <v>8.3013636363636376</v>
      </c>
      <c r="N7" s="129" t="s">
        <v>3</v>
      </c>
      <c r="O7" s="127">
        <f t="shared" si="0"/>
        <v>8.2909728867623613</v>
      </c>
      <c r="P7" s="127">
        <f t="shared" si="1"/>
        <v>9.8921544011544018</v>
      </c>
      <c r="Q7" s="127">
        <f t="shared" si="2"/>
        <v>9.3532539682539682</v>
      </c>
      <c r="R7" s="127">
        <f>AVERAGE(E7:G7)</f>
        <v>9.8921544011544018</v>
      </c>
      <c r="S7" s="129" t="s">
        <v>3</v>
      </c>
      <c r="T7" s="127">
        <f t="shared" si="3"/>
        <v>9.0303971481734653</v>
      </c>
      <c r="U7" s="127">
        <f t="shared" si="4"/>
        <v>9.0423831928305614</v>
      </c>
    </row>
    <row r="8" spans="1:22" s="126" customFormat="1" ht="12" x14ac:dyDescent="0.2">
      <c r="A8" s="130" t="s">
        <v>11</v>
      </c>
      <c r="B8" s="127">
        <v>8.4455000000000027</v>
      </c>
      <c r="C8" s="127">
        <v>8.75</v>
      </c>
      <c r="D8" s="127">
        <v>11.025217391304347</v>
      </c>
      <c r="E8" s="127">
        <v>11.52</v>
      </c>
      <c r="F8" s="127">
        <v>12.101000000000001</v>
      </c>
      <c r="G8" s="127">
        <v>10.435</v>
      </c>
      <c r="H8" s="127">
        <v>9.8414285714285725</v>
      </c>
      <c r="I8" s="127">
        <v>9.4840909090909093</v>
      </c>
      <c r="J8" s="127">
        <v>9.4776190476190489</v>
      </c>
      <c r="K8" s="127">
        <v>10.58047619047619</v>
      </c>
      <c r="L8" s="127">
        <v>10.335999999999999</v>
      </c>
      <c r="M8" s="127">
        <v>10.651904761904763</v>
      </c>
      <c r="N8" s="129" t="s">
        <v>3</v>
      </c>
      <c r="O8" s="127">
        <f t="shared" si="0"/>
        <v>9.4069057971014498</v>
      </c>
      <c r="P8" s="127">
        <f t="shared" si="1"/>
        <v>11.352000000000002</v>
      </c>
      <c r="Q8" s="127">
        <f t="shared" si="2"/>
        <v>9.6010461760461769</v>
      </c>
      <c r="R8" s="127">
        <f t="shared" ref="R8:R28" si="5">AVERAGE(K8:M8)</f>
        <v>10.52279365079365</v>
      </c>
      <c r="S8" s="129" t="s">
        <v>3</v>
      </c>
      <c r="T8" s="127">
        <f t="shared" si="3"/>
        <v>10.220686405985317</v>
      </c>
      <c r="U8" s="127">
        <f t="shared" si="4"/>
        <v>10.063026593575508</v>
      </c>
    </row>
    <row r="9" spans="1:22" s="126" customFormat="1" ht="12" x14ac:dyDescent="0.2">
      <c r="A9" s="130" t="s">
        <v>10</v>
      </c>
      <c r="B9" s="127">
        <v>10.538095238095236</v>
      </c>
      <c r="C9" s="127">
        <v>11</v>
      </c>
      <c r="D9" s="127">
        <v>12.032173913043479</v>
      </c>
      <c r="E9" s="127">
        <v>11.178421052631579</v>
      </c>
      <c r="F9" s="127">
        <v>11.92238095238095</v>
      </c>
      <c r="G9" s="127">
        <v>12.090909090909093</v>
      </c>
      <c r="H9" s="127">
        <v>11.7265</v>
      </c>
      <c r="I9" s="127">
        <v>11.919565217391304</v>
      </c>
      <c r="J9" s="127">
        <v>12.479523809523808</v>
      </c>
      <c r="K9" s="127">
        <v>12.603333333333332</v>
      </c>
      <c r="L9" s="127">
        <v>13.75</v>
      </c>
      <c r="M9" s="127">
        <v>14.74952380952381</v>
      </c>
      <c r="N9" s="129" t="s">
        <v>3</v>
      </c>
      <c r="O9" s="127">
        <f t="shared" si="0"/>
        <v>11.19008971704624</v>
      </c>
      <c r="P9" s="127">
        <f t="shared" si="1"/>
        <v>11.730570365307207</v>
      </c>
      <c r="Q9" s="127">
        <f t="shared" si="2"/>
        <v>12.041863008971703</v>
      </c>
      <c r="R9" s="127">
        <f t="shared" si="5"/>
        <v>13.70095238095238</v>
      </c>
      <c r="S9" s="129" t="s">
        <v>3</v>
      </c>
      <c r="T9" s="127">
        <f t="shared" si="3"/>
        <v>12.165868868069383</v>
      </c>
      <c r="U9" s="127">
        <f t="shared" si="4"/>
        <v>11.371329185529701</v>
      </c>
    </row>
    <row r="10" spans="1:22" s="126" customFormat="1" ht="12" x14ac:dyDescent="0.2">
      <c r="A10" s="130" t="s">
        <v>9</v>
      </c>
      <c r="B10" s="127">
        <v>14.87952380952381</v>
      </c>
      <c r="C10" s="127">
        <v>14.44105263157895</v>
      </c>
      <c r="D10" s="127">
        <v>14.273478260869563</v>
      </c>
      <c r="E10" s="127">
        <v>13.32421052631579</v>
      </c>
      <c r="F10" s="127">
        <v>11.623181818181818</v>
      </c>
      <c r="G10" s="127">
        <v>11.926363636363636</v>
      </c>
      <c r="H10" s="127">
        <v>10.274736842105261</v>
      </c>
      <c r="I10" s="127">
        <v>11.012608695652178</v>
      </c>
      <c r="J10" s="127">
        <v>11.015000000000001</v>
      </c>
      <c r="K10" s="127">
        <v>10.577727272727273</v>
      </c>
      <c r="L10" s="127">
        <v>10.803499999999998</v>
      </c>
      <c r="M10" s="127">
        <v>11.422105263157894</v>
      </c>
      <c r="N10" s="129" t="s">
        <v>3</v>
      </c>
      <c r="O10" s="127">
        <f t="shared" si="0"/>
        <v>14.531351567324108</v>
      </c>
      <c r="P10" s="127">
        <f t="shared" si="1"/>
        <v>12.291251993620415</v>
      </c>
      <c r="Q10" s="127">
        <f t="shared" si="2"/>
        <v>10.767448512585814</v>
      </c>
      <c r="R10" s="127">
        <f t="shared" si="5"/>
        <v>10.934444178628389</v>
      </c>
      <c r="S10" s="129" t="s">
        <v>3</v>
      </c>
      <c r="T10" s="127">
        <f t="shared" si="3"/>
        <v>12.13112406303968</v>
      </c>
      <c r="U10" s="127">
        <f t="shared" si="4"/>
        <v>12.822751113620679</v>
      </c>
    </row>
    <row r="11" spans="1:22" s="126" customFormat="1" ht="12" x14ac:dyDescent="0.2">
      <c r="A11" s="130" t="s">
        <v>8</v>
      </c>
      <c r="B11" s="127">
        <v>11.7525</v>
      </c>
      <c r="C11" s="127">
        <v>12.4115</v>
      </c>
      <c r="D11" s="127">
        <v>12.009047619047617</v>
      </c>
      <c r="E11" s="127">
        <v>11.327619047619047</v>
      </c>
      <c r="F11" s="127">
        <v>10.950454545454546</v>
      </c>
      <c r="G11" s="127">
        <v>11.764499999999998</v>
      </c>
      <c r="H11" s="127">
        <v>11.660476190476189</v>
      </c>
      <c r="I11" s="127">
        <v>11.702272727272726</v>
      </c>
      <c r="J11" s="127">
        <v>11.609500000000001</v>
      </c>
      <c r="K11" s="127">
        <v>10.71</v>
      </c>
      <c r="L11" s="127">
        <v>10.513157894736842</v>
      </c>
      <c r="M11" s="127">
        <v>10.6075</v>
      </c>
      <c r="N11" s="129" t="s">
        <v>3</v>
      </c>
      <c r="O11" s="127">
        <f t="shared" si="0"/>
        <v>12.05768253968254</v>
      </c>
      <c r="P11" s="127">
        <f t="shared" si="1"/>
        <v>11.347524531024531</v>
      </c>
      <c r="Q11" s="127">
        <f t="shared" si="2"/>
        <v>11.657416305916305</v>
      </c>
      <c r="R11" s="127">
        <f t="shared" si="5"/>
        <v>10.610219298245616</v>
      </c>
      <c r="S11" s="129" t="s">
        <v>3</v>
      </c>
      <c r="T11" s="127">
        <f t="shared" si="3"/>
        <v>11.418210668717249</v>
      </c>
      <c r="U11" s="127">
        <f t="shared" si="4"/>
        <v>11.499266888812942</v>
      </c>
    </row>
    <row r="12" spans="1:22" s="126" customFormat="1" ht="12" x14ac:dyDescent="0.2">
      <c r="A12" s="130" t="s">
        <v>7</v>
      </c>
      <c r="B12" s="127">
        <v>10.549545454545454</v>
      </c>
      <c r="C12" s="127">
        <v>10.820526315789474</v>
      </c>
      <c r="D12" s="127">
        <v>10.8665</v>
      </c>
      <c r="E12" s="127">
        <v>11.211428571428574</v>
      </c>
      <c r="F12" s="127">
        <v>11.001818181818182</v>
      </c>
      <c r="G12" s="127">
        <v>11.28857142857143</v>
      </c>
      <c r="H12" s="127">
        <v>11.310454545454546</v>
      </c>
      <c r="I12" s="127">
        <v>11.647619047619045</v>
      </c>
      <c r="J12" s="127">
        <v>11.272380952380948</v>
      </c>
      <c r="K12" s="127">
        <v>11.871739130434781</v>
      </c>
      <c r="L12" s="127">
        <v>12.252222222222223</v>
      </c>
      <c r="M12" s="127">
        <v>12.275714285714287</v>
      </c>
      <c r="N12" s="129" t="s">
        <v>3</v>
      </c>
      <c r="O12" s="127">
        <f t="shared" si="0"/>
        <v>10.745523923444976</v>
      </c>
      <c r="P12" s="127">
        <f t="shared" si="1"/>
        <v>11.16727272727273</v>
      </c>
      <c r="Q12" s="127">
        <f t="shared" si="2"/>
        <v>11.410151515151513</v>
      </c>
      <c r="R12" s="127">
        <f t="shared" si="5"/>
        <v>12.13322521279043</v>
      </c>
      <c r="S12" s="129" t="s">
        <v>3</v>
      </c>
      <c r="T12" s="127">
        <f t="shared" si="3"/>
        <v>11.364043344664912</v>
      </c>
      <c r="U12" s="127">
        <f t="shared" si="4"/>
        <v>10.98329186602871</v>
      </c>
    </row>
    <row r="13" spans="1:22" s="126" customFormat="1" ht="12" x14ac:dyDescent="0.2">
      <c r="A13" s="128" t="s">
        <v>6</v>
      </c>
      <c r="B13" s="123">
        <v>11.427894736842106</v>
      </c>
      <c r="C13" s="123">
        <v>10.57</v>
      </c>
      <c r="D13" s="123">
        <v>9.7168181818181836</v>
      </c>
      <c r="E13" s="123">
        <v>9.2961904761904748</v>
      </c>
      <c r="F13" s="123">
        <v>8.8409999999999993</v>
      </c>
      <c r="G13" s="123">
        <v>7.9781818181818176</v>
      </c>
      <c r="H13" s="123">
        <v>8.5968181818181808</v>
      </c>
      <c r="I13" s="123">
        <v>8.4028571428571439</v>
      </c>
      <c r="J13" s="123">
        <v>7.1571428571428575</v>
      </c>
      <c r="K13" s="123">
        <v>7.6154545454545453</v>
      </c>
      <c r="L13" s="123">
        <v>8.1731578947368408</v>
      </c>
      <c r="M13" s="123">
        <v>7.9640909090909124</v>
      </c>
      <c r="N13" s="124" t="s">
        <v>3</v>
      </c>
      <c r="O13" s="123">
        <f t="shared" si="0"/>
        <v>10.571570972886763</v>
      </c>
      <c r="P13" s="123">
        <f t="shared" si="1"/>
        <v>8.7051240981240969</v>
      </c>
      <c r="Q13" s="123">
        <f t="shared" si="2"/>
        <v>8.0522727272727277</v>
      </c>
      <c r="R13" s="123">
        <f t="shared" si="5"/>
        <v>7.9175677830940998</v>
      </c>
      <c r="S13" s="124" t="s">
        <v>3</v>
      </c>
      <c r="T13" s="127">
        <f t="shared" si="3"/>
        <v>8.8116338953444231</v>
      </c>
      <c r="U13" s="123">
        <f t="shared" si="4"/>
        <v>9.8655482527685034</v>
      </c>
    </row>
    <row r="14" spans="1:22" s="126" customFormat="1" ht="12" x14ac:dyDescent="0.2">
      <c r="A14" s="125" t="s">
        <v>5</v>
      </c>
      <c r="B14" s="123">
        <v>7.9194736842105264</v>
      </c>
      <c r="C14" s="123">
        <v>6.7431578947368438</v>
      </c>
      <c r="D14" s="123">
        <v>5.7634782608695652</v>
      </c>
      <c r="E14" s="123">
        <v>5.1490476190476189</v>
      </c>
      <c r="F14" s="123">
        <v>4.7725</v>
      </c>
      <c r="G14" s="123">
        <v>5.5672727272727265</v>
      </c>
      <c r="H14" s="123">
        <v>5.7152380952380968</v>
      </c>
      <c r="I14" s="123">
        <v>6.1272727272727279</v>
      </c>
      <c r="J14" s="123">
        <v>6.8566666666666682</v>
      </c>
      <c r="K14" s="123">
        <v>6.8257142857142847</v>
      </c>
      <c r="L14" s="123">
        <v>6.5305000000000009</v>
      </c>
      <c r="M14" s="123">
        <v>5.9509523809523808</v>
      </c>
      <c r="N14" s="124" t="s">
        <v>3</v>
      </c>
      <c r="O14" s="123">
        <f t="shared" si="0"/>
        <v>6.8087032799389782</v>
      </c>
      <c r="P14" s="123">
        <f t="shared" si="1"/>
        <v>5.1629401154401151</v>
      </c>
      <c r="Q14" s="123">
        <f t="shared" si="2"/>
        <v>6.2330591630591643</v>
      </c>
      <c r="R14" s="123">
        <f t="shared" si="5"/>
        <v>6.4357222222222221</v>
      </c>
      <c r="S14" s="124" t="s">
        <v>3</v>
      </c>
      <c r="T14" s="123">
        <f t="shared" si="3"/>
        <v>6.1601061951651204</v>
      </c>
      <c r="U14" s="123">
        <f t="shared" si="4"/>
        <v>6.5305675853830891</v>
      </c>
      <c r="V14" s="122"/>
    </row>
    <row r="15" spans="1:22" s="126" customFormat="1" ht="12" x14ac:dyDescent="0.2">
      <c r="A15" s="125" t="s">
        <v>4</v>
      </c>
      <c r="B15" s="123">
        <v>5.5630000000000015</v>
      </c>
      <c r="C15" s="123">
        <v>5.2535000000000007</v>
      </c>
      <c r="D15" s="123">
        <v>5.278695652173913</v>
      </c>
      <c r="E15" s="123">
        <v>6.0963157894736835</v>
      </c>
      <c r="F15" s="123">
        <v>6.9990909090909099</v>
      </c>
      <c r="G15" s="123">
        <v>8.4604545454545441</v>
      </c>
      <c r="H15" s="123">
        <v>9.7384210526315798</v>
      </c>
      <c r="I15" s="123">
        <v>10.653043478260868</v>
      </c>
      <c r="J15" s="123">
        <v>10.055500000000002</v>
      </c>
      <c r="K15" s="123">
        <v>10.413181818181819</v>
      </c>
      <c r="L15" s="123">
        <v>9.5135000000000005</v>
      </c>
      <c r="M15" s="123">
        <v>9.7174999999999994</v>
      </c>
      <c r="N15" s="124" t="s">
        <v>3</v>
      </c>
      <c r="O15" s="123">
        <f t="shared" si="0"/>
        <v>5.3650652173913045</v>
      </c>
      <c r="P15" s="123">
        <f t="shared" si="1"/>
        <v>7.1852870813397125</v>
      </c>
      <c r="Q15" s="123">
        <f t="shared" si="2"/>
        <v>10.148988176964151</v>
      </c>
      <c r="R15" s="123">
        <f t="shared" si="5"/>
        <v>9.8813939393939396</v>
      </c>
      <c r="S15" s="124" t="s">
        <v>3</v>
      </c>
      <c r="T15" s="123">
        <f t="shared" si="3"/>
        <v>8.145183603772276</v>
      </c>
      <c r="U15" s="123">
        <f t="shared" si="4"/>
        <v>7.2837656744793469</v>
      </c>
      <c r="V15" s="122"/>
    </row>
    <row r="16" spans="1:22" s="122" customFormat="1" ht="12" x14ac:dyDescent="0.2">
      <c r="A16" s="125">
        <v>2001</v>
      </c>
      <c r="B16" s="123">
        <v>10.105714285714287</v>
      </c>
      <c r="C16" s="123">
        <v>9.6805263157894732</v>
      </c>
      <c r="D16" s="123">
        <v>8.7468181818181829</v>
      </c>
      <c r="E16" s="123">
        <v>8.5694999999999997</v>
      </c>
      <c r="F16" s="123">
        <v>8.9795454545454572</v>
      </c>
      <c r="G16" s="123">
        <v>8.8947619047619035</v>
      </c>
      <c r="H16" s="123">
        <v>8.5476190476190457</v>
      </c>
      <c r="I16" s="123">
        <v>7.9465217391304339</v>
      </c>
      <c r="J16" s="123">
        <v>7.3626666666666667</v>
      </c>
      <c r="K16" s="123">
        <v>6.5969565217391324</v>
      </c>
      <c r="L16" s="123">
        <v>7.2780000000000005</v>
      </c>
      <c r="M16" s="123">
        <v>7.41</v>
      </c>
      <c r="N16" s="124" t="s">
        <v>3</v>
      </c>
      <c r="O16" s="123">
        <f t="shared" si="0"/>
        <v>9.511019594440647</v>
      </c>
      <c r="P16" s="123">
        <f t="shared" si="1"/>
        <v>8.814602453102454</v>
      </c>
      <c r="Q16" s="123">
        <f t="shared" si="2"/>
        <v>7.9522691511387151</v>
      </c>
      <c r="R16" s="123">
        <f t="shared" si="5"/>
        <v>7.0949855072463777</v>
      </c>
      <c r="S16" s="124"/>
      <c r="T16" s="123">
        <f t="shared" si="3"/>
        <v>8.3432191764820498</v>
      </c>
      <c r="U16" s="123">
        <f t="shared" si="4"/>
        <v>9.0398212845189381</v>
      </c>
    </row>
    <row r="17" spans="1:21" s="122" customFormat="1" ht="12" x14ac:dyDescent="0.2">
      <c r="A17" s="125">
        <v>2002</v>
      </c>
      <c r="B17" s="123">
        <v>7.43</v>
      </c>
      <c r="C17" s="123">
        <v>6.2452631578947377</v>
      </c>
      <c r="D17" s="123">
        <v>6.0604999999999993</v>
      </c>
      <c r="E17" s="123">
        <v>5.7709090909090914</v>
      </c>
      <c r="F17" s="123">
        <v>5.6390909090909096</v>
      </c>
      <c r="G17" s="123">
        <v>5.4004999999999992</v>
      </c>
      <c r="H17" s="123">
        <v>5.7947619047619057</v>
      </c>
      <c r="I17" s="123">
        <v>5.8613636363636372</v>
      </c>
      <c r="J17" s="123">
        <v>6.7324999999999999</v>
      </c>
      <c r="K17" s="123">
        <v>7.2786956521739112</v>
      </c>
      <c r="L17" s="123">
        <v>7.51842105263158</v>
      </c>
      <c r="M17" s="123">
        <v>7.5620000000000003</v>
      </c>
      <c r="N17" s="124"/>
      <c r="O17" s="123">
        <f t="shared" si="0"/>
        <v>6.5785877192982456</v>
      </c>
      <c r="P17" s="123">
        <f t="shared" si="1"/>
        <v>5.6034999999999995</v>
      </c>
      <c r="Q17" s="123">
        <f t="shared" si="2"/>
        <v>6.129541847041847</v>
      </c>
      <c r="R17" s="123">
        <f t="shared" si="5"/>
        <v>7.4530389016018299</v>
      </c>
      <c r="S17" s="124"/>
      <c r="T17" s="123">
        <f t="shared" si="3"/>
        <v>6.4411671169854801</v>
      </c>
      <c r="U17" s="123">
        <f t="shared" ref="U17:U24" si="6">(R16+O17+P17+Q17)/4</f>
        <v>6.3516537683966172</v>
      </c>
    </row>
    <row r="18" spans="1:21" s="122" customFormat="1" ht="12" x14ac:dyDescent="0.2">
      <c r="A18" s="125">
        <v>2003</v>
      </c>
      <c r="B18" s="123">
        <v>7.89047619047619</v>
      </c>
      <c r="C18" s="123">
        <v>8.7927777777777774</v>
      </c>
      <c r="D18" s="123">
        <v>7.8628571428571448</v>
      </c>
      <c r="E18" s="123">
        <v>7.5119047619047619</v>
      </c>
      <c r="F18" s="123">
        <v>7.0328571428571438</v>
      </c>
      <c r="G18" s="123">
        <v>6.5252380952380964</v>
      </c>
      <c r="H18" s="123">
        <v>6.7322727272727265</v>
      </c>
      <c r="I18" s="123">
        <v>6.7090476190476194</v>
      </c>
      <c r="J18" s="123">
        <v>6.0209523809523811</v>
      </c>
      <c r="K18" s="123">
        <v>5.6960869565217385</v>
      </c>
      <c r="L18" s="123">
        <v>5.573888888888888</v>
      </c>
      <c r="M18" s="123">
        <v>4.6671428571428564</v>
      </c>
      <c r="N18" s="124"/>
      <c r="O18" s="123">
        <f t="shared" si="0"/>
        <v>8.1820370370370377</v>
      </c>
      <c r="P18" s="123">
        <f t="shared" si="1"/>
        <v>7.0233333333333334</v>
      </c>
      <c r="Q18" s="123">
        <f t="shared" si="2"/>
        <v>6.4874242424242423</v>
      </c>
      <c r="R18" s="123">
        <f t="shared" si="5"/>
        <v>5.3123729008511615</v>
      </c>
      <c r="S18" s="124"/>
      <c r="T18" s="123">
        <f t="shared" si="3"/>
        <v>6.7512918784114433</v>
      </c>
      <c r="U18" s="123">
        <f t="shared" si="6"/>
        <v>7.2864583785991108</v>
      </c>
    </row>
    <row r="19" spans="1:21" s="122" customFormat="1" ht="12" x14ac:dyDescent="0.2">
      <c r="A19" s="125">
        <v>2004</v>
      </c>
      <c r="B19" s="123">
        <v>5.8336842105263154</v>
      </c>
      <c r="C19" s="123">
        <v>5.63</v>
      </c>
      <c r="D19" s="123">
        <v>6.4960869565217401</v>
      </c>
      <c r="E19" s="123">
        <v>6.555714285714286</v>
      </c>
      <c r="F19" s="123">
        <v>6.6224999999999996</v>
      </c>
      <c r="G19" s="123">
        <v>7.0538095238095249</v>
      </c>
      <c r="H19" s="123">
        <v>8.1657142857142837</v>
      </c>
      <c r="I19" s="123">
        <v>7.8790909090909089</v>
      </c>
      <c r="J19" s="123">
        <v>7.9076190476190478</v>
      </c>
      <c r="K19" s="123">
        <v>8.9638095238095232</v>
      </c>
      <c r="L19" s="123">
        <v>8.6660000000000004</v>
      </c>
      <c r="M19" s="123">
        <v>8.7938095238095251</v>
      </c>
      <c r="N19" s="124"/>
      <c r="O19" s="123">
        <f t="shared" si="0"/>
        <v>5.9865903890160181</v>
      </c>
      <c r="P19" s="123">
        <f t="shared" si="1"/>
        <v>6.7440079365079368</v>
      </c>
      <c r="Q19" s="123">
        <f t="shared" si="2"/>
        <v>7.9841414141414129</v>
      </c>
      <c r="R19" s="123">
        <f t="shared" si="5"/>
        <v>8.8078730158730156</v>
      </c>
      <c r="S19" s="124"/>
      <c r="T19" s="123">
        <f t="shared" si="3"/>
        <v>7.3806531888845965</v>
      </c>
      <c r="U19" s="123">
        <f t="shared" si="6"/>
        <v>6.5067781601291319</v>
      </c>
    </row>
    <row r="20" spans="1:21" s="122" customFormat="1" ht="12" x14ac:dyDescent="0.2">
      <c r="A20" s="125">
        <v>2005</v>
      </c>
      <c r="B20" s="123">
        <v>8.9220000000000006</v>
      </c>
      <c r="C20" s="123">
        <v>8.9231578947368408</v>
      </c>
      <c r="D20" s="123">
        <v>8.8949999999999996</v>
      </c>
      <c r="E20" s="123">
        <v>8.418571428571429</v>
      </c>
      <c r="F20" s="123">
        <v>8.5114285714285725</v>
      </c>
      <c r="G20" s="123">
        <v>8.922727272727272</v>
      </c>
      <c r="H20" s="123">
        <v>9.5975000000000001</v>
      </c>
      <c r="I20" s="123">
        <v>9.8752173913043482</v>
      </c>
      <c r="J20" s="123">
        <v>10.438095238095238</v>
      </c>
      <c r="K20" s="123">
        <v>11.612857142857141</v>
      </c>
      <c r="L20" s="123">
        <v>11.808</v>
      </c>
      <c r="M20" s="123">
        <v>13.927142857142858</v>
      </c>
      <c r="N20" s="124"/>
      <c r="O20" s="123">
        <f t="shared" si="0"/>
        <v>8.9133859649122815</v>
      </c>
      <c r="P20" s="123">
        <f t="shared" si="1"/>
        <v>8.6175757575757572</v>
      </c>
      <c r="Q20" s="123">
        <f t="shared" si="2"/>
        <v>9.9702708764665289</v>
      </c>
      <c r="R20" s="123">
        <f t="shared" si="5"/>
        <v>12.449333333333334</v>
      </c>
      <c r="S20" s="124"/>
      <c r="T20" s="123">
        <f t="shared" ref="T20:T28" si="7">AVERAGE(O20:R20)</f>
        <v>9.9876414830719753</v>
      </c>
      <c r="U20" s="123">
        <f t="shared" si="6"/>
        <v>9.0772764037068967</v>
      </c>
    </row>
    <row r="21" spans="1:21" s="122" customFormat="1" ht="12" x14ac:dyDescent="0.2">
      <c r="A21" s="125">
        <v>2006</v>
      </c>
      <c r="B21" s="123">
        <v>16.186999999999998</v>
      </c>
      <c r="C21" s="123">
        <v>17.938947368421054</v>
      </c>
      <c r="D21" s="123">
        <v>17.082173913043476</v>
      </c>
      <c r="E21" s="123">
        <v>17.212105263157895</v>
      </c>
      <c r="F21" s="123">
        <v>16.900454545454547</v>
      </c>
      <c r="G21" s="123">
        <v>15.271363636363638</v>
      </c>
      <c r="H21" s="123">
        <v>15.856999999999999</v>
      </c>
      <c r="I21" s="123">
        <v>12.979565217391306</v>
      </c>
      <c r="J21" s="123">
        <v>11.4125</v>
      </c>
      <c r="K21" s="123">
        <v>11.50909090909091</v>
      </c>
      <c r="L21" s="123">
        <v>11.731999999999999</v>
      </c>
      <c r="M21" s="123">
        <v>11.696499999999997</v>
      </c>
      <c r="N21" s="124"/>
      <c r="O21" s="123">
        <f t="shared" si="0"/>
        <v>17.069373760488176</v>
      </c>
      <c r="P21" s="123">
        <f t="shared" si="1"/>
        <v>16.461307814992029</v>
      </c>
      <c r="Q21" s="123">
        <f t="shared" si="2"/>
        <v>13.416355072463768</v>
      </c>
      <c r="R21" s="123">
        <f t="shared" si="5"/>
        <v>11.645863636363634</v>
      </c>
      <c r="S21" s="124"/>
      <c r="T21" s="123">
        <f t="shared" si="7"/>
        <v>14.648225071076901</v>
      </c>
      <c r="U21" s="123">
        <f t="shared" si="6"/>
        <v>14.849092495319328</v>
      </c>
    </row>
    <row r="22" spans="1:21" s="122" customFormat="1" ht="13.5" customHeight="1" x14ac:dyDescent="0.2">
      <c r="A22" s="125">
        <v>2007</v>
      </c>
      <c r="B22" s="123">
        <v>10.903499999999999</v>
      </c>
      <c r="C22" s="123">
        <v>10.716315789473683</v>
      </c>
      <c r="D22" s="123">
        <v>10.33782608695652</v>
      </c>
      <c r="E22" s="123">
        <v>9.6242105263157924</v>
      </c>
      <c r="F22" s="123">
        <v>9.086363636363636</v>
      </c>
      <c r="G22" s="123">
        <v>8.8561904761904753</v>
      </c>
      <c r="H22" s="123">
        <v>9.8957142857142877</v>
      </c>
      <c r="I22" s="123">
        <v>9.6130434782608685</v>
      </c>
      <c r="J22" s="123">
        <v>9.5226315789473688</v>
      </c>
      <c r="K22" s="123">
        <v>9.994782608695651</v>
      </c>
      <c r="L22" s="123">
        <v>9.8960000000000008</v>
      </c>
      <c r="M22" s="123">
        <v>10.446315789473685</v>
      </c>
      <c r="N22" s="124"/>
      <c r="O22" s="123">
        <f t="shared" si="0"/>
        <v>10.652547292143401</v>
      </c>
      <c r="P22" s="123">
        <f t="shared" si="1"/>
        <v>9.1889215462899685</v>
      </c>
      <c r="Q22" s="123">
        <f t="shared" si="2"/>
        <v>9.677129780974175</v>
      </c>
      <c r="R22" s="123">
        <f t="shared" si="5"/>
        <v>10.112366132723112</v>
      </c>
      <c r="S22" s="124"/>
      <c r="T22" s="123">
        <f t="shared" si="7"/>
        <v>9.9077411880326647</v>
      </c>
      <c r="U22" s="123">
        <f t="shared" si="6"/>
        <v>10.291115563942794</v>
      </c>
    </row>
    <row r="23" spans="1:21" s="122" customFormat="1" ht="12" x14ac:dyDescent="0.2">
      <c r="A23" s="125">
        <v>2008</v>
      </c>
      <c r="B23" s="123">
        <v>11.65952380952381</v>
      </c>
      <c r="C23" s="123">
        <v>13.128500000000003</v>
      </c>
      <c r="D23" s="123">
        <v>12.876500000000002</v>
      </c>
      <c r="E23" s="123">
        <v>11.852272727272727</v>
      </c>
      <c r="F23" s="123">
        <v>10.934761904761904</v>
      </c>
      <c r="G23" s="123">
        <v>10.799047619047618</v>
      </c>
      <c r="H23" s="123">
        <v>13.207727272727272</v>
      </c>
      <c r="I23" s="123">
        <v>13.681428571428572</v>
      </c>
      <c r="J23" s="123">
        <v>12.291904761904762</v>
      </c>
      <c r="K23" s="123">
        <v>11.702173913043479</v>
      </c>
      <c r="L23" s="123">
        <v>11.828421052631578</v>
      </c>
      <c r="M23" s="123">
        <v>11.32</v>
      </c>
      <c r="N23" s="124"/>
      <c r="O23" s="123">
        <f t="shared" si="0"/>
        <v>12.554841269841271</v>
      </c>
      <c r="P23" s="123">
        <f t="shared" si="1"/>
        <v>11.19536075036075</v>
      </c>
      <c r="Q23" s="123">
        <f t="shared" si="2"/>
        <v>13.060353535353535</v>
      </c>
      <c r="R23" s="123">
        <f t="shared" si="5"/>
        <v>11.616864988558353</v>
      </c>
      <c r="S23" s="124"/>
      <c r="T23" s="123">
        <f t="shared" si="7"/>
        <v>12.106855136028477</v>
      </c>
      <c r="U23" s="123">
        <f t="shared" si="6"/>
        <v>11.730730422069668</v>
      </c>
    </row>
    <row r="24" spans="1:21" s="122" customFormat="1" ht="12" x14ac:dyDescent="0.2">
      <c r="A24" s="125">
        <v>2009</v>
      </c>
      <c r="B24" s="123">
        <v>12.243999999999998</v>
      </c>
      <c r="C24" s="123">
        <v>13.014210526315789</v>
      </c>
      <c r="D24" s="123">
        <v>12.928636363636366</v>
      </c>
      <c r="E24" s="123">
        <v>13.133809523809521</v>
      </c>
      <c r="F24" s="123">
        <v>15.467999999999995</v>
      </c>
      <c r="G24" s="123">
        <v>15.538636363636364</v>
      </c>
      <c r="H24" s="123">
        <v>17.816363636363636</v>
      </c>
      <c r="I24" s="123">
        <v>21.72</v>
      </c>
      <c r="J24" s="123">
        <v>22.249047619047616</v>
      </c>
      <c r="K24" s="123">
        <v>23.160454545454545</v>
      </c>
      <c r="L24" s="123">
        <v>22.767499999999998</v>
      </c>
      <c r="M24" s="123">
        <v>24.902727272727272</v>
      </c>
      <c r="N24" s="124"/>
      <c r="O24" s="123">
        <f t="shared" si="0"/>
        <v>12.728948963317384</v>
      </c>
      <c r="P24" s="123">
        <f t="shared" si="1"/>
        <v>14.713481962481959</v>
      </c>
      <c r="Q24" s="123">
        <f t="shared" si="2"/>
        <v>20.595137085137083</v>
      </c>
      <c r="R24" s="123">
        <f t="shared" si="5"/>
        <v>23.610227272727272</v>
      </c>
      <c r="S24" s="124"/>
      <c r="T24" s="123">
        <f t="shared" si="7"/>
        <v>17.911948820915924</v>
      </c>
      <c r="U24" s="123">
        <f t="shared" si="6"/>
        <v>14.913608249873695</v>
      </c>
    </row>
    <row r="25" spans="1:21" s="122" customFormat="1" ht="12" x14ac:dyDescent="0.2">
      <c r="A25" s="125">
        <v>2010</v>
      </c>
      <c r="B25" s="123">
        <v>28.37842105263158</v>
      </c>
      <c r="C25" s="123">
        <v>26.603157894736846</v>
      </c>
      <c r="D25" s="123">
        <v>19.263913043478254</v>
      </c>
      <c r="E25" s="123">
        <v>16.121428571428574</v>
      </c>
      <c r="F25" s="123">
        <v>14.602</v>
      </c>
      <c r="G25" s="123">
        <v>15.81</v>
      </c>
      <c r="H25" s="123">
        <v>17.62</v>
      </c>
      <c r="I25" s="123">
        <v>19.22</v>
      </c>
      <c r="J25" s="123">
        <v>23.72</v>
      </c>
      <c r="K25" s="123">
        <v>28.58</v>
      </c>
      <c r="L25" s="123">
        <v>28.9</v>
      </c>
      <c r="M25" s="123">
        <v>31.09</v>
      </c>
      <c r="N25" s="124"/>
      <c r="O25" s="123">
        <f t="shared" si="0"/>
        <v>24.74849733028223</v>
      </c>
      <c r="P25" s="123">
        <f t="shared" si="1"/>
        <v>15.511142857142858</v>
      </c>
      <c r="Q25" s="123">
        <f t="shared" si="2"/>
        <v>20.186666666666667</v>
      </c>
      <c r="R25" s="123">
        <f t="shared" si="5"/>
        <v>29.52333333333333</v>
      </c>
      <c r="S25" s="124"/>
      <c r="T25" s="123">
        <f t="shared" si="7"/>
        <v>22.492410046856271</v>
      </c>
      <c r="U25" s="123">
        <f>AVERAGE(K24:M24,B25:J25)</f>
        <v>21.014133531704754</v>
      </c>
    </row>
    <row r="26" spans="1:21" s="122" customFormat="1" ht="12" x14ac:dyDescent="0.2">
      <c r="A26" s="125">
        <v>2011</v>
      </c>
      <c r="B26" s="123">
        <v>32.090000000000003</v>
      </c>
      <c r="C26" s="123">
        <v>31.77</v>
      </c>
      <c r="D26" s="123">
        <v>28.15</v>
      </c>
      <c r="E26" s="123">
        <v>25.43</v>
      </c>
      <c r="F26" s="123">
        <v>21.85</v>
      </c>
      <c r="G26" s="123">
        <v>26.07</v>
      </c>
      <c r="H26" s="123">
        <v>30.51</v>
      </c>
      <c r="I26" s="123">
        <v>28.87</v>
      </c>
      <c r="J26" s="123">
        <v>27.71</v>
      </c>
      <c r="K26" s="123">
        <v>26.3</v>
      </c>
      <c r="L26" s="123">
        <v>24.52</v>
      </c>
      <c r="M26" s="123">
        <v>23.42</v>
      </c>
      <c r="N26" s="124"/>
      <c r="O26" s="123">
        <f t="shared" si="0"/>
        <v>30.669999999999998</v>
      </c>
      <c r="P26" s="123">
        <f t="shared" si="1"/>
        <v>24.45</v>
      </c>
      <c r="Q26" s="123">
        <f t="shared" si="2"/>
        <v>29.03</v>
      </c>
      <c r="R26" s="123">
        <f t="shared" si="5"/>
        <v>24.74666666666667</v>
      </c>
      <c r="S26" s="124"/>
      <c r="T26" s="123">
        <f t="shared" si="7"/>
        <v>27.224166666666669</v>
      </c>
      <c r="U26" s="123">
        <f>(R25+O26+P26+Q26)/4</f>
        <v>28.418333333333333</v>
      </c>
    </row>
    <row r="27" spans="1:21" s="122" customFormat="1" ht="12" x14ac:dyDescent="0.2">
      <c r="A27" s="125">
        <v>2012</v>
      </c>
      <c r="B27" s="123">
        <v>24.05</v>
      </c>
      <c r="C27" s="123">
        <v>25.81</v>
      </c>
      <c r="D27" s="123">
        <v>24.73</v>
      </c>
      <c r="E27" s="123">
        <v>22.98</v>
      </c>
      <c r="F27" s="123">
        <v>20.25</v>
      </c>
      <c r="G27" s="123">
        <v>20.440000000000001</v>
      </c>
      <c r="H27" s="123">
        <v>22.76</v>
      </c>
      <c r="I27" s="123">
        <v>20.53</v>
      </c>
      <c r="J27" s="123">
        <v>19.47</v>
      </c>
      <c r="K27" s="123">
        <v>20.39</v>
      </c>
      <c r="L27" s="123">
        <v>19.309999999999999</v>
      </c>
      <c r="M27" s="123">
        <v>19.5</v>
      </c>
      <c r="N27" s="124"/>
      <c r="O27" s="123">
        <f t="shared" si="0"/>
        <v>24.863333333333333</v>
      </c>
      <c r="P27" s="123">
        <f t="shared" si="1"/>
        <v>21.223333333333333</v>
      </c>
      <c r="Q27" s="123">
        <f t="shared" si="2"/>
        <v>20.92</v>
      </c>
      <c r="R27" s="123">
        <f t="shared" si="5"/>
        <v>19.733333333333334</v>
      </c>
      <c r="S27" s="124"/>
      <c r="T27" s="123">
        <f t="shared" si="7"/>
        <v>21.684999999999999</v>
      </c>
      <c r="U27" s="123">
        <f>(R26+O27+P27+Q27)/4</f>
        <v>22.938333333333333</v>
      </c>
    </row>
    <row r="28" spans="1:21" s="122" customFormat="1" ht="12" x14ac:dyDescent="0.2">
      <c r="A28" s="125">
        <v>2013</v>
      </c>
      <c r="B28" s="123">
        <v>18.37</v>
      </c>
      <c r="C28" s="123">
        <v>18.28</v>
      </c>
      <c r="D28" s="123">
        <v>18.329999999999998</v>
      </c>
      <c r="E28" s="123">
        <v>17.71</v>
      </c>
      <c r="F28" s="123">
        <v>17.079999999999998</v>
      </c>
      <c r="G28" s="123">
        <v>16.79</v>
      </c>
      <c r="H28" s="123">
        <v>16.38</v>
      </c>
      <c r="I28" s="123">
        <v>16.440000000000001</v>
      </c>
      <c r="J28" s="123">
        <v>17.329999999999998</v>
      </c>
      <c r="K28" s="123">
        <v>18.809999999999999</v>
      </c>
      <c r="L28" s="123">
        <v>17.579999999999998</v>
      </c>
      <c r="M28" s="123">
        <v>16.41</v>
      </c>
      <c r="N28" s="124"/>
      <c r="O28" s="123">
        <f t="shared" si="0"/>
        <v>18.326666666666668</v>
      </c>
      <c r="P28" s="123">
        <f t="shared" si="1"/>
        <v>17.193333333333332</v>
      </c>
      <c r="Q28" s="123">
        <f t="shared" si="2"/>
        <v>16.716666666666665</v>
      </c>
      <c r="R28" s="123">
        <f t="shared" si="5"/>
        <v>17.599999999999998</v>
      </c>
      <c r="S28" s="124"/>
      <c r="T28" s="123">
        <f t="shared" si="7"/>
        <v>17.459166666666665</v>
      </c>
      <c r="U28" s="123">
        <f>(R27+O28+P28+Q28)/4</f>
        <v>17.9925</v>
      </c>
    </row>
    <row r="29" spans="1:21" s="118" customFormat="1" ht="12" x14ac:dyDescent="0.2">
      <c r="A29" s="121">
        <v>2014</v>
      </c>
      <c r="B29" s="119">
        <v>15.42</v>
      </c>
      <c r="C29" s="119">
        <v>16.28</v>
      </c>
      <c r="D29" s="119">
        <v>17.579999999999998</v>
      </c>
      <c r="E29" s="119">
        <v>17.010000000000002</v>
      </c>
      <c r="F29" s="119">
        <v>17.5</v>
      </c>
      <c r="G29" s="119">
        <v>17.22</v>
      </c>
      <c r="H29" s="119">
        <v>17.18</v>
      </c>
      <c r="I29" s="119">
        <v>15.89</v>
      </c>
      <c r="J29" s="119">
        <v>14.6</v>
      </c>
      <c r="K29" s="119"/>
      <c r="L29" s="119"/>
      <c r="M29" s="119"/>
      <c r="N29" s="120"/>
      <c r="O29" s="119">
        <f t="shared" si="0"/>
        <v>16.426666666666666</v>
      </c>
      <c r="P29" s="119">
        <f t="shared" si="1"/>
        <v>17.243333333333336</v>
      </c>
      <c r="Q29" s="119">
        <f t="shared" si="2"/>
        <v>15.89</v>
      </c>
      <c r="R29" s="119"/>
      <c r="S29" s="120"/>
      <c r="T29" s="119"/>
      <c r="U29" s="119">
        <f>(R28+O29+P29+Q29)/4</f>
        <v>16.79</v>
      </c>
    </row>
    <row r="30" spans="1:21" x14ac:dyDescent="0.2">
      <c r="A30" s="117" t="s">
        <v>98</v>
      </c>
      <c r="B30" s="115"/>
      <c r="C30" s="115"/>
      <c r="D30" s="115"/>
      <c r="E30" s="115"/>
      <c r="F30" s="115"/>
      <c r="G30" s="115"/>
      <c r="H30" s="115"/>
      <c r="I30" s="115"/>
      <c r="J30" s="115"/>
      <c r="K30" s="114"/>
      <c r="L30" s="114"/>
      <c r="M30" s="114"/>
      <c r="N30" s="114"/>
      <c r="O30" s="114"/>
      <c r="P30" s="114"/>
      <c r="Q30" s="114"/>
      <c r="R30" s="114"/>
      <c r="S30" s="114"/>
      <c r="T30" s="114"/>
      <c r="U30" s="114"/>
    </row>
    <row r="31" spans="1:21" x14ac:dyDescent="0.2">
      <c r="A31" s="116" t="s">
        <v>94</v>
      </c>
      <c r="B31" s="115"/>
      <c r="C31" s="115"/>
      <c r="D31" s="115"/>
      <c r="E31" s="115"/>
      <c r="F31" s="115"/>
      <c r="G31" s="115"/>
      <c r="H31" s="115"/>
      <c r="I31" s="115"/>
      <c r="J31" s="115"/>
      <c r="K31" s="114"/>
      <c r="L31" s="114"/>
      <c r="M31" s="114"/>
      <c r="N31" s="114"/>
      <c r="O31" s="114"/>
      <c r="P31" s="114"/>
      <c r="Q31" s="114"/>
      <c r="R31" s="114"/>
      <c r="S31" s="114"/>
      <c r="T31" s="114"/>
      <c r="U31" s="114"/>
    </row>
    <row r="32" spans="1:21" x14ac:dyDescent="0.2">
      <c r="A32" s="113" t="s">
        <v>0</v>
      </c>
    </row>
    <row r="34" spans="1:14" x14ac:dyDescent="0.2">
      <c r="H34" s="112" t="s">
        <v>91</v>
      </c>
    </row>
    <row r="35" spans="1:14" ht="15" x14ac:dyDescent="0.25">
      <c r="A35"/>
      <c r="B35"/>
      <c r="C35"/>
      <c r="D35"/>
      <c r="E35"/>
      <c r="F35"/>
      <c r="G35"/>
      <c r="H35"/>
      <c r="I35"/>
      <c r="J35"/>
      <c r="K35"/>
      <c r="L35"/>
      <c r="M35"/>
      <c r="N35"/>
    </row>
    <row r="36" spans="1:14" ht="15" x14ac:dyDescent="0.25">
      <c r="A36"/>
      <c r="B36"/>
      <c r="C36"/>
      <c r="D36"/>
      <c r="E36"/>
      <c r="F36"/>
      <c r="G36"/>
      <c r="H36"/>
      <c r="I36"/>
      <c r="J36"/>
      <c r="K36"/>
      <c r="L36"/>
      <c r="M36"/>
      <c r="N36"/>
    </row>
    <row r="37" spans="1:14" ht="15" x14ac:dyDescent="0.25">
      <c r="A37"/>
      <c r="B37"/>
      <c r="C37"/>
      <c r="D37"/>
      <c r="E37"/>
      <c r="F37"/>
      <c r="G37"/>
      <c r="H37"/>
      <c r="I37"/>
      <c r="J37"/>
      <c r="K37"/>
      <c r="L37"/>
      <c r="M37"/>
      <c r="N37"/>
    </row>
    <row r="38" spans="1:14" ht="15" x14ac:dyDescent="0.25">
      <c r="A38"/>
      <c r="B38"/>
      <c r="C38"/>
      <c r="D38"/>
      <c r="E38"/>
      <c r="F38"/>
      <c r="G38"/>
      <c r="H38"/>
      <c r="I38"/>
      <c r="J38"/>
      <c r="K38"/>
      <c r="L38"/>
      <c r="M38"/>
      <c r="N38"/>
    </row>
  </sheetData>
  <pageMargins left="0.75" right="0.75" top="1" bottom="1" header="0.5" footer="0.5"/>
  <pageSetup scale="61"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opLeftCell="A23" workbookViewId="0"/>
  </sheetViews>
  <sheetFormatPr defaultColWidth="8.85546875" defaultRowHeight="15" x14ac:dyDescent="0.25"/>
  <cols>
    <col min="2" max="2" width="15.7109375" style="22" bestFit="1" customWidth="1"/>
    <col min="3" max="3" width="19.42578125" style="22" bestFit="1" customWidth="1"/>
    <col min="4" max="4" width="17.85546875" style="22" bestFit="1" customWidth="1"/>
    <col min="6" max="6" width="15.7109375" style="22" hidden="1" customWidth="1"/>
    <col min="7" max="7" width="19.42578125" style="22" hidden="1" customWidth="1"/>
    <col min="8" max="8" width="17.85546875" style="22" hidden="1" customWidth="1"/>
    <col min="9" max="9" width="8" style="22" hidden="1" customWidth="1"/>
    <col min="10" max="10" width="8.28515625" style="22" hidden="1" customWidth="1"/>
    <col min="11" max="11" width="4.140625" style="22" customWidth="1"/>
    <col min="13" max="13" width="15.7109375" bestFit="1" customWidth="1"/>
    <col min="14" max="14" width="19.42578125" bestFit="1" customWidth="1"/>
    <col min="15" max="15" width="17.85546875" bestFit="1" customWidth="1"/>
  </cols>
  <sheetData>
    <row r="1" spans="1:15" x14ac:dyDescent="0.25">
      <c r="A1" s="21" t="s">
        <v>75</v>
      </c>
    </row>
    <row r="2" spans="1:15" x14ac:dyDescent="0.25">
      <c r="A2" s="136" t="s">
        <v>100</v>
      </c>
    </row>
    <row r="3" spans="1:15" x14ac:dyDescent="0.25">
      <c r="A3" s="21"/>
    </row>
    <row r="4" spans="1:15" x14ac:dyDescent="0.25">
      <c r="B4" s="141" t="s">
        <v>81</v>
      </c>
      <c r="C4" s="141"/>
      <c r="D4" s="141"/>
      <c r="M4" s="141" t="s">
        <v>82</v>
      </c>
      <c r="N4" s="141"/>
      <c r="O4" s="141"/>
    </row>
    <row r="5" spans="1:15" x14ac:dyDescent="0.25">
      <c r="B5" s="68" t="s">
        <v>78</v>
      </c>
      <c r="C5" s="68" t="s">
        <v>76</v>
      </c>
      <c r="D5" s="68" t="s">
        <v>77</v>
      </c>
      <c r="F5" s="68" t="s">
        <v>78</v>
      </c>
      <c r="G5" s="68" t="s">
        <v>76</v>
      </c>
      <c r="H5" s="68" t="s">
        <v>77</v>
      </c>
      <c r="I5" s="68" t="s">
        <v>83</v>
      </c>
      <c r="J5" s="68" t="s">
        <v>84</v>
      </c>
      <c r="K5" s="68"/>
      <c r="M5" s="68" t="s">
        <v>78</v>
      </c>
      <c r="N5" s="68" t="s">
        <v>76</v>
      </c>
      <c r="O5" s="68" t="s">
        <v>77</v>
      </c>
    </row>
    <row r="6" spans="1:15" x14ac:dyDescent="0.25">
      <c r="A6">
        <v>1980</v>
      </c>
      <c r="B6" s="22">
        <v>32.297499999999999</v>
      </c>
      <c r="C6" s="22">
        <v>38.294166666666662</v>
      </c>
      <c r="D6" s="22">
        <v>42.741666666666667</v>
      </c>
      <c r="F6" s="22">
        <f>B6/100</f>
        <v>0.32297500000000001</v>
      </c>
      <c r="G6" s="22">
        <f>C6/100</f>
        <v>0.38294166666666662</v>
      </c>
      <c r="H6" s="22">
        <f>D6/100</f>
        <v>0.42741666666666667</v>
      </c>
      <c r="I6">
        <v>82.4</v>
      </c>
      <c r="J6">
        <v>232.95699999999999</v>
      </c>
      <c r="L6">
        <v>1980</v>
      </c>
      <c r="M6" s="22">
        <f>B6*(J6/I6)</f>
        <v>91.309814411407757</v>
      </c>
      <c r="N6" s="22">
        <f>C6*(J6/I6)</f>
        <v>108.26327893406147</v>
      </c>
      <c r="O6" s="22">
        <f>D6*(J6/I6)</f>
        <v>120.83701992313915</v>
      </c>
    </row>
    <row r="7" spans="1:15" x14ac:dyDescent="0.25">
      <c r="A7">
        <v>1981</v>
      </c>
      <c r="B7" s="22">
        <v>20.508333333333336</v>
      </c>
      <c r="C7" s="22">
        <v>28.258333333333329</v>
      </c>
      <c r="D7" s="22">
        <v>40.008333333333333</v>
      </c>
      <c r="F7" s="22">
        <f t="shared" ref="F7:F37" si="0">B7/100</f>
        <v>0.20508333333333337</v>
      </c>
      <c r="G7" s="22">
        <f t="shared" ref="G7:G39" si="1">C7/100</f>
        <v>0.2825833333333333</v>
      </c>
      <c r="H7" s="22">
        <f t="shared" ref="H7:H39" si="2">D7/100</f>
        <v>0.40008333333333335</v>
      </c>
      <c r="I7">
        <v>90.9</v>
      </c>
      <c r="J7">
        <v>232.95699999999999</v>
      </c>
      <c r="L7">
        <v>1981</v>
      </c>
      <c r="M7" s="22">
        <f t="shared" ref="M7:M40" si="3">B7*(J7/I7)</f>
        <v>52.55841373303997</v>
      </c>
      <c r="N7" s="22">
        <f t="shared" ref="N7:N40" si="4">C7*(J7/I7)</f>
        <v>72.419984140080658</v>
      </c>
      <c r="O7" s="22">
        <f t="shared" ref="O7:O40" si="5">D7*(J7/I7)</f>
        <v>102.53268766043269</v>
      </c>
    </row>
    <row r="8" spans="1:15" x14ac:dyDescent="0.25">
      <c r="A8">
        <v>1982</v>
      </c>
      <c r="B8" s="22">
        <v>11.36</v>
      </c>
      <c r="C8" s="22">
        <v>27.616666666666664</v>
      </c>
      <c r="D8" s="22">
        <v>34.283333333333339</v>
      </c>
      <c r="F8" s="22">
        <f t="shared" si="0"/>
        <v>0.11359999999999999</v>
      </c>
      <c r="G8" s="22">
        <f t="shared" si="1"/>
        <v>0.27616666666666662</v>
      </c>
      <c r="H8" s="22">
        <f t="shared" si="2"/>
        <v>0.34283333333333338</v>
      </c>
      <c r="I8">
        <v>96.5</v>
      </c>
      <c r="J8">
        <v>232.95699999999999</v>
      </c>
      <c r="L8">
        <v>1982</v>
      </c>
      <c r="M8" s="22">
        <f t="shared" si="3"/>
        <v>27.423746321243524</v>
      </c>
      <c r="N8" s="22">
        <f t="shared" si="4"/>
        <v>66.668350431778919</v>
      </c>
      <c r="O8" s="22">
        <f t="shared" si="5"/>
        <v>82.762098272884302</v>
      </c>
    </row>
    <row r="9" spans="1:15" x14ac:dyDescent="0.25">
      <c r="A9">
        <v>1983</v>
      </c>
      <c r="B9" s="22">
        <v>11.399166666666666</v>
      </c>
      <c r="C9" s="22">
        <v>26.0975</v>
      </c>
      <c r="D9" s="22">
        <v>36.174999999999997</v>
      </c>
      <c r="F9" s="22">
        <f t="shared" si="0"/>
        <v>0.11399166666666666</v>
      </c>
      <c r="G9" s="22">
        <f t="shared" si="1"/>
        <v>0.26097500000000001</v>
      </c>
      <c r="H9" s="22">
        <f t="shared" si="2"/>
        <v>0.36174999999999996</v>
      </c>
      <c r="I9">
        <v>99.6</v>
      </c>
      <c r="J9">
        <v>232.95699999999999</v>
      </c>
      <c r="L9">
        <v>1983</v>
      </c>
      <c r="M9" s="22">
        <f t="shared" si="3"/>
        <v>26.661803907295848</v>
      </c>
      <c r="N9" s="22">
        <f t="shared" si="4"/>
        <v>61.040113529116461</v>
      </c>
      <c r="O9" s="22">
        <f t="shared" si="5"/>
        <v>84.610637299196782</v>
      </c>
    </row>
    <row r="10" spans="1:15" x14ac:dyDescent="0.25">
      <c r="A10">
        <v>1984</v>
      </c>
      <c r="B10" s="22">
        <v>7.7100000000000009</v>
      </c>
      <c r="C10" s="22">
        <v>25.656666666666666</v>
      </c>
      <c r="D10" s="22">
        <v>36.325000000000003</v>
      </c>
      <c r="F10" s="22">
        <f t="shared" si="0"/>
        <v>7.7100000000000002E-2</v>
      </c>
      <c r="G10" s="22">
        <f t="shared" si="1"/>
        <v>0.25656666666666667</v>
      </c>
      <c r="H10" s="22">
        <f t="shared" si="2"/>
        <v>0.36325000000000002</v>
      </c>
      <c r="I10">
        <v>103.9</v>
      </c>
      <c r="J10">
        <v>232.95699999999999</v>
      </c>
      <c r="L10">
        <v>1984</v>
      </c>
      <c r="M10" s="22">
        <f t="shared" si="3"/>
        <v>17.286799518768046</v>
      </c>
      <c r="N10" s="22">
        <f t="shared" si="4"/>
        <v>57.525506223933263</v>
      </c>
      <c r="O10" s="22">
        <f t="shared" si="5"/>
        <v>81.445264918190574</v>
      </c>
    </row>
    <row r="11" spans="1:15" x14ac:dyDescent="0.25">
      <c r="A11">
        <v>1985</v>
      </c>
      <c r="B11" s="22">
        <v>6.7916666666666652</v>
      </c>
      <c r="C11" s="22">
        <v>23.179166666666664</v>
      </c>
      <c r="D11" s="22">
        <v>35.341666666666669</v>
      </c>
      <c r="F11" s="22">
        <f t="shared" si="0"/>
        <v>6.7916666666666653E-2</v>
      </c>
      <c r="G11" s="22">
        <f t="shared" si="1"/>
        <v>0.23179166666666665</v>
      </c>
      <c r="H11" s="22">
        <f t="shared" si="2"/>
        <v>0.35341666666666671</v>
      </c>
      <c r="I11">
        <v>107.6</v>
      </c>
      <c r="J11">
        <v>232.95699999999999</v>
      </c>
      <c r="L11">
        <v>1985</v>
      </c>
      <c r="M11" s="22">
        <f t="shared" si="3"/>
        <v>14.704147692069389</v>
      </c>
      <c r="N11" s="22">
        <f t="shared" si="4"/>
        <v>50.183542092627</v>
      </c>
      <c r="O11" s="22">
        <f t="shared" si="5"/>
        <v>76.515693695786865</v>
      </c>
    </row>
    <row r="12" spans="1:15" x14ac:dyDescent="0.25">
      <c r="A12">
        <v>1986</v>
      </c>
      <c r="B12" s="22">
        <v>8.4741666666666671</v>
      </c>
      <c r="C12" s="22">
        <v>23.37833333333333</v>
      </c>
      <c r="D12" s="22">
        <v>35.083333333333329</v>
      </c>
      <c r="F12" s="22">
        <f t="shared" si="0"/>
        <v>8.4741666666666673E-2</v>
      </c>
      <c r="G12" s="22">
        <f t="shared" si="1"/>
        <v>0.23378333333333332</v>
      </c>
      <c r="H12" s="22">
        <f t="shared" si="2"/>
        <v>0.35083333333333327</v>
      </c>
      <c r="I12">
        <v>109.6</v>
      </c>
      <c r="J12">
        <v>232.95699999999999</v>
      </c>
      <c r="L12">
        <v>1986</v>
      </c>
      <c r="M12" s="22">
        <f t="shared" si="3"/>
        <v>18.012011351885644</v>
      </c>
      <c r="N12" s="22">
        <f t="shared" si="4"/>
        <v>49.691116773114345</v>
      </c>
      <c r="O12" s="22">
        <f t="shared" si="5"/>
        <v>74.5703292274939</v>
      </c>
    </row>
    <row r="13" spans="1:15" x14ac:dyDescent="0.25">
      <c r="A13">
        <v>1987</v>
      </c>
      <c r="B13" s="22">
        <v>8.7466666666666679</v>
      </c>
      <c r="C13" s="22">
        <v>23.596666666666668</v>
      </c>
      <c r="D13" s="22">
        <v>35.283333333333331</v>
      </c>
      <c r="F13" s="22">
        <f t="shared" si="0"/>
        <v>8.7466666666666679E-2</v>
      </c>
      <c r="G13" s="22">
        <f t="shared" si="1"/>
        <v>0.23596666666666669</v>
      </c>
      <c r="H13" s="22">
        <f t="shared" si="2"/>
        <v>0.35283333333333333</v>
      </c>
      <c r="I13">
        <v>113.6</v>
      </c>
      <c r="J13">
        <v>232.95699999999999</v>
      </c>
      <c r="L13">
        <v>1987</v>
      </c>
      <c r="M13" s="22">
        <f t="shared" si="3"/>
        <v>17.936595305164325</v>
      </c>
      <c r="N13" s="22">
        <f t="shared" si="4"/>
        <v>48.389160886150243</v>
      </c>
      <c r="O13" s="22">
        <f t="shared" si="5"/>
        <v>72.354748973004703</v>
      </c>
    </row>
    <row r="14" spans="1:15" x14ac:dyDescent="0.25">
      <c r="A14">
        <v>1988</v>
      </c>
      <c r="B14" s="22">
        <v>12.009166666666667</v>
      </c>
      <c r="C14" s="22">
        <v>25.440833333333334</v>
      </c>
      <c r="D14" s="22">
        <v>36.6</v>
      </c>
      <c r="F14" s="22">
        <f t="shared" si="0"/>
        <v>0.12009166666666667</v>
      </c>
      <c r="G14" s="22">
        <f t="shared" si="1"/>
        <v>0.25440833333333335</v>
      </c>
      <c r="H14" s="22">
        <f t="shared" si="2"/>
        <v>0.36599999999999999</v>
      </c>
      <c r="I14">
        <v>118.3</v>
      </c>
      <c r="J14">
        <v>232.95699999999999</v>
      </c>
      <c r="L14">
        <v>1988</v>
      </c>
      <c r="M14" s="22">
        <f t="shared" si="3"/>
        <v>23.648515969287125</v>
      </c>
      <c r="N14" s="22">
        <f t="shared" si="4"/>
        <v>50.098226634263177</v>
      </c>
      <c r="O14" s="22">
        <f t="shared" si="5"/>
        <v>72.072918005071855</v>
      </c>
    </row>
    <row r="15" spans="1:15" x14ac:dyDescent="0.25">
      <c r="A15">
        <v>1989</v>
      </c>
      <c r="B15" s="22">
        <v>17.155000000000001</v>
      </c>
      <c r="C15" s="22">
        <v>29.058333333333334</v>
      </c>
      <c r="D15" s="22">
        <v>40.024999999999999</v>
      </c>
      <c r="F15" s="22">
        <f t="shared" si="0"/>
        <v>0.17155000000000001</v>
      </c>
      <c r="G15" s="22">
        <f t="shared" si="1"/>
        <v>0.29058333333333336</v>
      </c>
      <c r="H15" s="22">
        <f t="shared" si="2"/>
        <v>0.40024999999999999</v>
      </c>
      <c r="I15">
        <v>124</v>
      </c>
      <c r="J15">
        <v>232.95699999999999</v>
      </c>
      <c r="L15">
        <v>1989</v>
      </c>
      <c r="M15" s="22">
        <f t="shared" si="3"/>
        <v>32.228849475806456</v>
      </c>
      <c r="N15" s="22">
        <f t="shared" si="4"/>
        <v>54.5914690188172</v>
      </c>
      <c r="O15" s="22">
        <f t="shared" si="5"/>
        <v>75.194386491935475</v>
      </c>
    </row>
    <row r="16" spans="1:15" x14ac:dyDescent="0.25">
      <c r="A16">
        <v>1990</v>
      </c>
      <c r="B16" s="22">
        <v>17.315833333333334</v>
      </c>
      <c r="C16" s="22">
        <v>29.967500000000001</v>
      </c>
      <c r="D16" s="22">
        <v>42.774999999999999</v>
      </c>
      <c r="F16" s="22">
        <f t="shared" si="0"/>
        <v>0.17315833333333333</v>
      </c>
      <c r="G16" s="22">
        <f t="shared" si="1"/>
        <v>0.29967500000000002</v>
      </c>
      <c r="H16" s="22">
        <f t="shared" si="2"/>
        <v>0.42774999999999996</v>
      </c>
      <c r="I16">
        <v>130.69999999999999</v>
      </c>
      <c r="J16">
        <v>232.95699999999999</v>
      </c>
      <c r="L16">
        <v>1990</v>
      </c>
      <c r="M16" s="22">
        <f t="shared" si="3"/>
        <v>30.863386272634536</v>
      </c>
      <c r="N16" s="22">
        <f t="shared" si="4"/>
        <v>53.413457517215001</v>
      </c>
      <c r="O16" s="22">
        <f t="shared" si="5"/>
        <v>76.241282899770468</v>
      </c>
    </row>
    <row r="17" spans="1:15" x14ac:dyDescent="0.25">
      <c r="A17">
        <v>1991</v>
      </c>
      <c r="B17" s="22">
        <v>13.408333333333333</v>
      </c>
      <c r="C17" s="22">
        <v>25.650000000000002</v>
      </c>
      <c r="D17" s="22">
        <v>42.800000000000004</v>
      </c>
      <c r="F17" s="22">
        <f t="shared" si="0"/>
        <v>0.13408333333333333</v>
      </c>
      <c r="G17" s="22">
        <f t="shared" si="1"/>
        <v>0.25650000000000001</v>
      </c>
      <c r="H17" s="22">
        <f t="shared" si="2"/>
        <v>0.42800000000000005</v>
      </c>
      <c r="I17">
        <v>136.19999999999999</v>
      </c>
      <c r="J17">
        <v>232.95699999999999</v>
      </c>
      <c r="L17">
        <v>1991</v>
      </c>
      <c r="M17" s="22">
        <f t="shared" si="3"/>
        <v>22.93366452520803</v>
      </c>
      <c r="N17" s="22">
        <f t="shared" si="4"/>
        <v>43.871857929515429</v>
      </c>
      <c r="O17" s="22">
        <f t="shared" si="5"/>
        <v>73.205283406754788</v>
      </c>
    </row>
    <row r="18" spans="1:15" x14ac:dyDescent="0.25">
      <c r="A18">
        <v>1992</v>
      </c>
      <c r="B18" s="22">
        <v>12.389166666666666</v>
      </c>
      <c r="C18" s="22">
        <v>25.435833333333331</v>
      </c>
      <c r="D18" s="22">
        <v>41.524999999999999</v>
      </c>
      <c r="F18" s="22">
        <f t="shared" si="0"/>
        <v>0.12389166666666666</v>
      </c>
      <c r="G18" s="22">
        <f t="shared" si="1"/>
        <v>0.2543583333333333</v>
      </c>
      <c r="H18" s="22">
        <f t="shared" si="2"/>
        <v>0.41525000000000001</v>
      </c>
      <c r="I18">
        <v>140.30000000000001</v>
      </c>
      <c r="J18">
        <v>232.95699999999999</v>
      </c>
      <c r="L18">
        <v>1992</v>
      </c>
      <c r="M18" s="22">
        <f t="shared" si="3"/>
        <v>20.571226651223565</v>
      </c>
      <c r="N18" s="22">
        <f t="shared" si="4"/>
        <v>42.234179799239712</v>
      </c>
      <c r="O18" s="22">
        <f t="shared" si="5"/>
        <v>68.948962401995715</v>
      </c>
    </row>
    <row r="19" spans="1:15" x14ac:dyDescent="0.25">
      <c r="A19">
        <v>1993</v>
      </c>
      <c r="B19" s="22">
        <v>12.794166666666667</v>
      </c>
      <c r="C19" s="22">
        <v>25.145833333333332</v>
      </c>
      <c r="D19" s="22">
        <v>40.541666666666671</v>
      </c>
      <c r="F19" s="22">
        <f t="shared" si="0"/>
        <v>0.12794166666666668</v>
      </c>
      <c r="G19" s="22">
        <f t="shared" si="1"/>
        <v>0.25145833333333334</v>
      </c>
      <c r="H19" s="22">
        <f t="shared" si="2"/>
        <v>0.4054166666666667</v>
      </c>
      <c r="I19">
        <v>144.5</v>
      </c>
      <c r="J19">
        <v>232.95699999999999</v>
      </c>
      <c r="L19">
        <v>1993</v>
      </c>
      <c r="M19" s="22">
        <f t="shared" si="3"/>
        <v>20.626233108419839</v>
      </c>
      <c r="N19" s="22">
        <f t="shared" si="4"/>
        <v>40.53908578431372</v>
      </c>
      <c r="O19" s="22">
        <f t="shared" si="5"/>
        <v>65.359619665513264</v>
      </c>
    </row>
    <row r="20" spans="1:15" x14ac:dyDescent="0.25">
      <c r="A20">
        <v>1994</v>
      </c>
      <c r="B20" s="22">
        <v>15.659166666666664</v>
      </c>
      <c r="C20" s="22">
        <v>25.1525</v>
      </c>
      <c r="D20" s="22">
        <v>39.991666666666667</v>
      </c>
      <c r="F20" s="22">
        <f t="shared" si="0"/>
        <v>0.15659166666666663</v>
      </c>
      <c r="G20" s="22">
        <f t="shared" si="1"/>
        <v>0.251525</v>
      </c>
      <c r="H20" s="22">
        <f t="shared" si="2"/>
        <v>0.3999166666666667</v>
      </c>
      <c r="I20">
        <v>148.19999999999999</v>
      </c>
      <c r="J20">
        <v>232.95699999999999</v>
      </c>
      <c r="L20">
        <v>1994</v>
      </c>
      <c r="M20" s="22">
        <f t="shared" si="3"/>
        <v>24.614794123931624</v>
      </c>
      <c r="N20" s="22">
        <f t="shared" si="4"/>
        <v>39.53745575236168</v>
      </c>
      <c r="O20" s="22">
        <f t="shared" si="5"/>
        <v>62.86328401934324</v>
      </c>
    </row>
    <row r="21" spans="1:15" x14ac:dyDescent="0.25">
      <c r="A21">
        <v>1995</v>
      </c>
      <c r="B21" s="22">
        <v>17.990833333333331</v>
      </c>
      <c r="C21" s="22">
        <v>25.830000000000002</v>
      </c>
      <c r="D21" s="22">
        <v>39.833333333333336</v>
      </c>
      <c r="F21" s="22">
        <f t="shared" si="0"/>
        <v>0.17990833333333331</v>
      </c>
      <c r="G21" s="22">
        <f t="shared" si="1"/>
        <v>0.25830000000000003</v>
      </c>
      <c r="H21" s="22">
        <f t="shared" si="2"/>
        <v>0.39833333333333337</v>
      </c>
      <c r="I21">
        <v>152.4</v>
      </c>
      <c r="J21">
        <v>232.95699999999999</v>
      </c>
      <c r="L21">
        <v>1995</v>
      </c>
      <c r="M21" s="22">
        <f t="shared" si="3"/>
        <v>27.500594231189847</v>
      </c>
      <c r="N21" s="22">
        <f t="shared" si="4"/>
        <v>39.48346003937008</v>
      </c>
      <c r="O21" s="22">
        <f t="shared" si="5"/>
        <v>60.888804680664919</v>
      </c>
    </row>
    <row r="22" spans="1:15" x14ac:dyDescent="0.25">
      <c r="A22">
        <v>1996</v>
      </c>
      <c r="B22" s="22">
        <v>16.638333333333332</v>
      </c>
      <c r="C22" s="22">
        <v>29.199166666666667</v>
      </c>
      <c r="D22" s="22">
        <v>41.791666666666671</v>
      </c>
      <c r="F22" s="22">
        <f t="shared" si="0"/>
        <v>0.16638333333333333</v>
      </c>
      <c r="G22" s="22">
        <f t="shared" si="1"/>
        <v>0.29199166666666665</v>
      </c>
      <c r="H22" s="22">
        <f t="shared" si="2"/>
        <v>0.41791666666666671</v>
      </c>
      <c r="I22">
        <v>156.9</v>
      </c>
      <c r="J22">
        <v>232.95699999999999</v>
      </c>
      <c r="L22">
        <v>1996</v>
      </c>
      <c r="M22" s="22">
        <f t="shared" si="3"/>
        <v>24.703736254514549</v>
      </c>
      <c r="N22" s="22">
        <f t="shared" si="4"/>
        <v>43.353411530698956</v>
      </c>
      <c r="O22" s="22">
        <f t="shared" si="5"/>
        <v>62.050103834714264</v>
      </c>
    </row>
    <row r="23" spans="1:15" x14ac:dyDescent="0.25">
      <c r="A23">
        <v>1997</v>
      </c>
      <c r="B23" s="22">
        <v>14.325000000000001</v>
      </c>
      <c r="C23" s="22">
        <v>27.088333333333335</v>
      </c>
      <c r="D23" s="22">
        <v>43.258333333333333</v>
      </c>
      <c r="F23" s="22">
        <f t="shared" si="0"/>
        <v>0.14325000000000002</v>
      </c>
      <c r="G23" s="22">
        <f t="shared" si="1"/>
        <v>0.27088333333333336</v>
      </c>
      <c r="H23" s="22">
        <f t="shared" si="2"/>
        <v>0.43258333333333332</v>
      </c>
      <c r="I23">
        <v>160.5</v>
      </c>
      <c r="J23">
        <v>232.95699999999999</v>
      </c>
      <c r="L23">
        <v>1997</v>
      </c>
      <c r="M23" s="22">
        <f t="shared" si="3"/>
        <v>20.791956542056074</v>
      </c>
      <c r="N23" s="22">
        <f t="shared" si="4"/>
        <v>39.317239055036346</v>
      </c>
      <c r="O23" s="22">
        <f t="shared" si="5"/>
        <v>62.787112512980265</v>
      </c>
    </row>
    <row r="24" spans="1:15" x14ac:dyDescent="0.25">
      <c r="A24">
        <v>1998</v>
      </c>
      <c r="B24" s="22">
        <v>11.585833333333335</v>
      </c>
      <c r="C24" s="22">
        <v>26.116666666666664</v>
      </c>
      <c r="D24" s="22">
        <v>42.975000000000001</v>
      </c>
      <c r="F24" s="22">
        <f t="shared" si="0"/>
        <v>0.11585833333333335</v>
      </c>
      <c r="G24" s="22">
        <f t="shared" si="1"/>
        <v>0.26116666666666666</v>
      </c>
      <c r="H24" s="22">
        <f t="shared" si="2"/>
        <v>0.42975000000000002</v>
      </c>
      <c r="I24">
        <v>163</v>
      </c>
      <c r="J24">
        <v>232.95699999999999</v>
      </c>
      <c r="L24">
        <v>1998</v>
      </c>
      <c r="M24" s="22">
        <f t="shared" si="3"/>
        <v>16.558288195296527</v>
      </c>
      <c r="N24" s="22">
        <f t="shared" si="4"/>
        <v>37.32552341513292</v>
      </c>
      <c r="O24" s="22">
        <f t="shared" si="5"/>
        <v>61.419184509202452</v>
      </c>
    </row>
    <row r="25" spans="1:15" x14ac:dyDescent="0.25">
      <c r="A25">
        <v>1999</v>
      </c>
      <c r="B25" s="22">
        <v>9.0975000000000001</v>
      </c>
      <c r="C25" s="22">
        <v>26.71083333333333</v>
      </c>
      <c r="D25" s="22">
        <v>43.266666666666673</v>
      </c>
      <c r="F25" s="22">
        <f t="shared" si="0"/>
        <v>9.0975E-2</v>
      </c>
      <c r="G25" s="22">
        <f t="shared" si="1"/>
        <v>0.26710833333333328</v>
      </c>
      <c r="H25" s="22">
        <f t="shared" si="2"/>
        <v>0.43266666666666675</v>
      </c>
      <c r="I25">
        <v>166.6</v>
      </c>
      <c r="J25">
        <v>232.95699999999999</v>
      </c>
      <c r="L25">
        <v>1999</v>
      </c>
      <c r="M25" s="22">
        <f t="shared" si="3"/>
        <v>12.721046263505404</v>
      </c>
      <c r="N25" s="22">
        <f t="shared" si="4"/>
        <v>37.349793522408959</v>
      </c>
      <c r="O25" s="22">
        <f t="shared" si="5"/>
        <v>60.499837134853955</v>
      </c>
    </row>
    <row r="26" spans="1:15" x14ac:dyDescent="0.25">
      <c r="A26">
        <v>2000</v>
      </c>
      <c r="B26" s="22">
        <v>9.9741666666666671</v>
      </c>
      <c r="C26" s="22">
        <v>20.802499999999998</v>
      </c>
      <c r="D26" s="22">
        <v>42.408333333333331</v>
      </c>
      <c r="F26" s="22">
        <f t="shared" si="0"/>
        <v>9.9741666666666673E-2</v>
      </c>
      <c r="G26" s="22">
        <f t="shared" si="1"/>
        <v>0.20802499999999999</v>
      </c>
      <c r="H26" s="22">
        <f t="shared" si="2"/>
        <v>0.42408333333333331</v>
      </c>
      <c r="I26">
        <v>172.2</v>
      </c>
      <c r="J26">
        <v>232.95699999999999</v>
      </c>
      <c r="L26">
        <v>2000</v>
      </c>
      <c r="M26" s="22">
        <f t="shared" si="3"/>
        <v>13.493333009097951</v>
      </c>
      <c r="N26" s="22">
        <f t="shared" si="4"/>
        <v>28.142206692799071</v>
      </c>
      <c r="O26" s="22">
        <f t="shared" si="5"/>
        <v>57.371185298102986</v>
      </c>
    </row>
    <row r="27" spans="1:15" x14ac:dyDescent="0.25">
      <c r="A27">
        <v>2001</v>
      </c>
      <c r="B27" s="22">
        <v>11.291666666666666</v>
      </c>
      <c r="C27" s="22">
        <v>23.311666666666667</v>
      </c>
      <c r="D27" s="22">
        <v>43.416666666666664</v>
      </c>
      <c r="F27" s="22">
        <f t="shared" si="0"/>
        <v>0.11291666666666667</v>
      </c>
      <c r="G27" s="22">
        <f t="shared" si="1"/>
        <v>0.23311666666666667</v>
      </c>
      <c r="H27" s="22">
        <f t="shared" si="2"/>
        <v>0.43416666666666665</v>
      </c>
      <c r="I27">
        <v>177.1</v>
      </c>
      <c r="J27">
        <v>232.95699999999999</v>
      </c>
      <c r="L27">
        <v>2001</v>
      </c>
      <c r="M27" s="22">
        <f t="shared" si="3"/>
        <v>14.853036655373611</v>
      </c>
      <c r="N27" s="22">
        <f t="shared" si="4"/>
        <v>30.66412157914549</v>
      </c>
      <c r="O27" s="22">
        <f t="shared" si="5"/>
        <v>57.110199981178233</v>
      </c>
    </row>
    <row r="28" spans="1:15" x14ac:dyDescent="0.25">
      <c r="A28">
        <v>2002</v>
      </c>
      <c r="B28" s="22">
        <v>10.354166666666668</v>
      </c>
      <c r="C28" s="22">
        <v>25.7925</v>
      </c>
      <c r="D28" s="22">
        <v>43.099999999999994</v>
      </c>
      <c r="F28" s="22">
        <f t="shared" si="0"/>
        <v>0.10354166666666668</v>
      </c>
      <c r="G28" s="22">
        <f t="shared" si="1"/>
        <v>0.25792500000000002</v>
      </c>
      <c r="H28" s="22">
        <f t="shared" si="2"/>
        <v>0.43099999999999994</v>
      </c>
      <c r="I28">
        <v>179.9</v>
      </c>
      <c r="J28">
        <v>232.95699999999999</v>
      </c>
      <c r="L28">
        <v>2002</v>
      </c>
      <c r="M28" s="22">
        <f t="shared" si="3"/>
        <v>13.407868839169911</v>
      </c>
      <c r="N28" s="22">
        <f t="shared" si="4"/>
        <v>33.39935198721512</v>
      </c>
      <c r="O28" s="22">
        <f t="shared" si="5"/>
        <v>55.811265703168417</v>
      </c>
    </row>
    <row r="29" spans="1:15" x14ac:dyDescent="0.25">
      <c r="A29">
        <v>2003</v>
      </c>
      <c r="B29" s="22">
        <v>9.7349999999999994</v>
      </c>
      <c r="C29" s="22">
        <v>26.204999999999998</v>
      </c>
      <c r="D29" s="22">
        <v>42.675000000000011</v>
      </c>
      <c r="F29" s="22">
        <f t="shared" si="0"/>
        <v>9.7349999999999992E-2</v>
      </c>
      <c r="G29" s="22">
        <f t="shared" si="1"/>
        <v>0.26205000000000001</v>
      </c>
      <c r="H29" s="22">
        <f t="shared" si="2"/>
        <v>0.42675000000000013</v>
      </c>
      <c r="I29">
        <v>184</v>
      </c>
      <c r="J29">
        <v>232.95699999999999</v>
      </c>
      <c r="L29">
        <v>2003</v>
      </c>
      <c r="M29" s="22">
        <f t="shared" si="3"/>
        <v>12.325197798913042</v>
      </c>
      <c r="N29" s="22">
        <f t="shared" si="4"/>
        <v>33.177381440217388</v>
      </c>
      <c r="O29" s="22">
        <f t="shared" si="5"/>
        <v>54.029565081521746</v>
      </c>
    </row>
    <row r="30" spans="1:15" x14ac:dyDescent="0.25">
      <c r="A30">
        <v>2004</v>
      </c>
      <c r="B30" s="22">
        <v>10.869166666666667</v>
      </c>
      <c r="C30" s="22">
        <v>23.481666666666666</v>
      </c>
      <c r="D30" s="22">
        <v>42.641666666666673</v>
      </c>
      <c r="F30" s="22">
        <f t="shared" si="0"/>
        <v>0.10869166666666667</v>
      </c>
      <c r="G30" s="22">
        <f t="shared" si="1"/>
        <v>0.23481666666666665</v>
      </c>
      <c r="H30" s="22">
        <f t="shared" si="2"/>
        <v>0.42641666666666672</v>
      </c>
      <c r="I30">
        <v>188.9</v>
      </c>
      <c r="J30">
        <v>232.95699999999999</v>
      </c>
      <c r="L30">
        <v>2004</v>
      </c>
      <c r="M30" s="22">
        <f t="shared" si="3"/>
        <v>13.404173950061761</v>
      </c>
      <c r="N30" s="22">
        <f t="shared" si="4"/>
        <v>28.958277510146459</v>
      </c>
      <c r="O30" s="22">
        <f t="shared" si="5"/>
        <v>52.586949400035294</v>
      </c>
    </row>
    <row r="31" spans="1:15" x14ac:dyDescent="0.25">
      <c r="A31">
        <v>2005</v>
      </c>
      <c r="B31" s="22">
        <v>13.1875</v>
      </c>
      <c r="C31" s="22">
        <v>29.535833333333333</v>
      </c>
      <c r="D31" s="22">
        <v>43.541666666666664</v>
      </c>
      <c r="F31" s="22">
        <f t="shared" si="0"/>
        <v>0.13187499999999999</v>
      </c>
      <c r="G31" s="22">
        <f t="shared" si="1"/>
        <v>0.29535833333333333</v>
      </c>
      <c r="H31" s="22">
        <f t="shared" si="2"/>
        <v>0.43541666666666662</v>
      </c>
      <c r="I31">
        <v>195.3</v>
      </c>
      <c r="J31">
        <v>232.95699999999999</v>
      </c>
      <c r="L31">
        <v>2005</v>
      </c>
      <c r="M31" s="22">
        <f t="shared" si="3"/>
        <v>15.730263376856119</v>
      </c>
      <c r="N31" s="22">
        <f t="shared" si="4"/>
        <v>35.230819896740059</v>
      </c>
      <c r="O31" s="22">
        <f t="shared" si="5"/>
        <v>51.937204514422255</v>
      </c>
    </row>
    <row r="32" spans="1:15" x14ac:dyDescent="0.25">
      <c r="A32">
        <v>2006</v>
      </c>
      <c r="B32" s="22">
        <v>19.005833333333335</v>
      </c>
      <c r="C32" s="22">
        <v>33.101666666666667</v>
      </c>
      <c r="D32" s="22">
        <v>49.583333333333336</v>
      </c>
      <c r="F32" s="22">
        <f t="shared" si="0"/>
        <v>0.19005833333333336</v>
      </c>
      <c r="G32" s="22">
        <f t="shared" si="1"/>
        <v>0.33101666666666668</v>
      </c>
      <c r="H32" s="22">
        <f t="shared" si="2"/>
        <v>0.49583333333333335</v>
      </c>
      <c r="I32">
        <v>201.6</v>
      </c>
      <c r="J32">
        <v>232.95699999999999</v>
      </c>
      <c r="L32">
        <v>2006</v>
      </c>
      <c r="M32" s="22">
        <f t="shared" si="3"/>
        <v>21.962013471395505</v>
      </c>
      <c r="N32" s="22">
        <f t="shared" si="4"/>
        <v>38.250322230489417</v>
      </c>
      <c r="O32" s="22">
        <f t="shared" si="5"/>
        <v>57.295558449074079</v>
      </c>
    </row>
    <row r="33" spans="1:15" x14ac:dyDescent="0.25">
      <c r="A33">
        <v>2007</v>
      </c>
      <c r="B33" s="22">
        <v>14.0025</v>
      </c>
      <c r="C33" s="22">
        <v>25.063333333333336</v>
      </c>
      <c r="D33" s="22">
        <v>51.474999999999994</v>
      </c>
      <c r="F33" s="22">
        <f t="shared" si="0"/>
        <v>0.14002499999999998</v>
      </c>
      <c r="G33" s="22">
        <f t="shared" si="1"/>
        <v>0.25063333333333337</v>
      </c>
      <c r="H33" s="22">
        <f t="shared" si="2"/>
        <v>0.51474999999999993</v>
      </c>
      <c r="I33">
        <v>207.34200000000001</v>
      </c>
      <c r="J33">
        <v>232.95699999999999</v>
      </c>
      <c r="L33">
        <v>2007</v>
      </c>
      <c r="M33" s="22">
        <f t="shared" si="3"/>
        <v>15.732366778076797</v>
      </c>
      <c r="N33" s="22">
        <f t="shared" si="4"/>
        <v>28.159653824759733</v>
      </c>
      <c r="O33" s="22">
        <f t="shared" si="5"/>
        <v>57.834213883342478</v>
      </c>
    </row>
    <row r="34" spans="1:15" x14ac:dyDescent="0.25">
      <c r="A34">
        <v>2008</v>
      </c>
      <c r="B34" s="22">
        <v>15.9625</v>
      </c>
      <c r="C34" s="22">
        <v>32.54</v>
      </c>
      <c r="D34" s="22">
        <v>52.908333333333331</v>
      </c>
      <c r="F34" s="22">
        <f t="shared" si="0"/>
        <v>0.15962500000000002</v>
      </c>
      <c r="G34" s="22">
        <f t="shared" si="1"/>
        <v>0.32539999999999997</v>
      </c>
      <c r="H34" s="22">
        <f t="shared" si="2"/>
        <v>0.52908333333333335</v>
      </c>
      <c r="I34">
        <v>215.303</v>
      </c>
      <c r="J34">
        <v>232.95699999999999</v>
      </c>
      <c r="L34">
        <v>2008</v>
      </c>
      <c r="M34" s="22">
        <f t="shared" si="3"/>
        <v>17.271362277813129</v>
      </c>
      <c r="N34" s="22">
        <f t="shared" si="4"/>
        <v>35.208152139078415</v>
      </c>
      <c r="O34" s="22">
        <f t="shared" si="5"/>
        <v>57.246608771514246</v>
      </c>
    </row>
    <row r="35" spans="1:15" x14ac:dyDescent="0.25">
      <c r="A35">
        <v>2009</v>
      </c>
      <c r="B35" s="22">
        <v>22.1325</v>
      </c>
      <c r="C35" s="22">
        <v>38.095833333333331</v>
      </c>
      <c r="D35" s="22">
        <v>57.033333333333339</v>
      </c>
      <c r="F35" s="22">
        <f t="shared" si="0"/>
        <v>0.22132499999999999</v>
      </c>
      <c r="G35" s="22">
        <f t="shared" si="1"/>
        <v>0.38095833333333329</v>
      </c>
      <c r="H35" s="22">
        <f t="shared" si="2"/>
        <v>0.57033333333333336</v>
      </c>
      <c r="I35">
        <v>214.53700000000001</v>
      </c>
      <c r="J35">
        <v>232.95699999999999</v>
      </c>
      <c r="L35">
        <v>2009</v>
      </c>
      <c r="M35" s="22">
        <f t="shared" si="3"/>
        <v>24.032781303458144</v>
      </c>
      <c r="N35" s="22">
        <f t="shared" si="4"/>
        <v>41.366715512164951</v>
      </c>
      <c r="O35" s="22">
        <f t="shared" si="5"/>
        <v>61.930176302145242</v>
      </c>
    </row>
    <row r="36" spans="1:15" x14ac:dyDescent="0.25">
      <c r="A36">
        <v>2010</v>
      </c>
      <c r="B36" s="22">
        <v>27.779166666666669</v>
      </c>
      <c r="C36" s="22">
        <v>53.229166666666664</v>
      </c>
      <c r="D36" s="22">
        <v>62.858333333333327</v>
      </c>
      <c r="F36" s="22">
        <f t="shared" si="0"/>
        <v>0.27779166666666666</v>
      </c>
      <c r="G36" s="22">
        <f t="shared" si="1"/>
        <v>0.53229166666666661</v>
      </c>
      <c r="H36" s="22">
        <f t="shared" si="2"/>
        <v>0.62858333333333327</v>
      </c>
      <c r="I36">
        <v>218.05600000000001</v>
      </c>
      <c r="J36">
        <v>232.95699999999999</v>
      </c>
      <c r="L36">
        <v>2010</v>
      </c>
      <c r="M36" s="22">
        <f t="shared" si="3"/>
        <v>29.677474268842253</v>
      </c>
      <c r="N36" s="22">
        <f t="shared" si="4"/>
        <v>56.866616736832121</v>
      </c>
      <c r="O36" s="22">
        <f t="shared" si="5"/>
        <v>67.153798833021469</v>
      </c>
    </row>
    <row r="37" spans="1:15" x14ac:dyDescent="0.25">
      <c r="A37">
        <v>2011</v>
      </c>
      <c r="B37" s="22">
        <v>31.678333333333335</v>
      </c>
      <c r="C37" s="22">
        <v>56.220833333333339</v>
      </c>
      <c r="D37" s="22">
        <v>68.3</v>
      </c>
      <c r="F37" s="22">
        <f t="shared" si="0"/>
        <v>0.31678333333333336</v>
      </c>
      <c r="G37" s="22">
        <f t="shared" si="1"/>
        <v>0.56220833333333342</v>
      </c>
      <c r="H37" s="22">
        <f t="shared" si="2"/>
        <v>0.68299999999999994</v>
      </c>
      <c r="I37">
        <v>224.93899999999999</v>
      </c>
      <c r="J37">
        <v>232.95699999999999</v>
      </c>
      <c r="L37">
        <v>2011</v>
      </c>
      <c r="M37" s="22">
        <f t="shared" si="3"/>
        <v>32.807514474294514</v>
      </c>
      <c r="N37" s="22">
        <f t="shared" si="4"/>
        <v>58.224837270697101</v>
      </c>
      <c r="O37" s="22">
        <f t="shared" si="5"/>
        <v>70.734568483010946</v>
      </c>
    </row>
    <row r="38" spans="1:15" x14ac:dyDescent="0.25">
      <c r="A38">
        <v>2012</v>
      </c>
      <c r="B38" s="22">
        <v>26.496666666666666</v>
      </c>
      <c r="C38" s="22">
        <v>43.384166666666673</v>
      </c>
      <c r="D38" s="22">
        <v>69.408333333333331</v>
      </c>
      <c r="F38" s="22">
        <f t="shared" ref="F38:F40" si="6">B38/100</f>
        <v>0.26496666666666668</v>
      </c>
      <c r="G38" s="22">
        <f t="shared" si="1"/>
        <v>0.43384166666666674</v>
      </c>
      <c r="H38" s="22">
        <f t="shared" si="2"/>
        <v>0.69408333333333327</v>
      </c>
      <c r="I38">
        <v>229.59399999999999</v>
      </c>
      <c r="J38">
        <v>232.95699999999999</v>
      </c>
      <c r="L38">
        <v>2012</v>
      </c>
      <c r="M38" s="22">
        <f t="shared" si="3"/>
        <v>26.884779117340464</v>
      </c>
      <c r="N38" s="22">
        <f t="shared" si="4"/>
        <v>44.019640383314325</v>
      </c>
      <c r="O38" s="22">
        <f t="shared" si="5"/>
        <v>70.42499851186588</v>
      </c>
    </row>
    <row r="39" spans="1:15" x14ac:dyDescent="0.25">
      <c r="A39">
        <v>2013</v>
      </c>
      <c r="B39" s="22">
        <v>22.167499999999997</v>
      </c>
      <c r="C39" s="22">
        <v>27.221666666666668</v>
      </c>
      <c r="D39" s="22">
        <v>64.316666666666663</v>
      </c>
      <c r="F39" s="22">
        <f t="shared" si="6"/>
        <v>0.22167499999999996</v>
      </c>
      <c r="G39" s="22">
        <f t="shared" si="1"/>
        <v>0.27221666666666666</v>
      </c>
      <c r="H39" s="22">
        <f t="shared" si="2"/>
        <v>0.64316666666666666</v>
      </c>
      <c r="I39">
        <v>232.95699999999999</v>
      </c>
      <c r="J39">
        <v>232.95699999999999</v>
      </c>
      <c r="L39">
        <v>2013</v>
      </c>
      <c r="M39" s="22">
        <f t="shared" si="3"/>
        <v>22.167499999999997</v>
      </c>
      <c r="N39" s="22">
        <f t="shared" si="4"/>
        <v>27.221666666666668</v>
      </c>
      <c r="O39" s="22">
        <f t="shared" si="5"/>
        <v>64.316666666666663</v>
      </c>
    </row>
    <row r="40" spans="1:15" x14ac:dyDescent="0.25">
      <c r="A40">
        <v>2014</v>
      </c>
      <c r="B40" s="22">
        <v>20.501056881066859</v>
      </c>
      <c r="C40" s="22">
        <v>31.74444444444444</v>
      </c>
      <c r="D40" s="22">
        <v>61.05</v>
      </c>
      <c r="F40" s="22">
        <f t="shared" si="6"/>
        <v>0.20501056881066859</v>
      </c>
      <c r="G40" s="22">
        <f>C40/100</f>
        <v>0.31744444444444442</v>
      </c>
      <c r="H40" s="22">
        <f>D40/100</f>
        <v>0.61049999999999993</v>
      </c>
      <c r="I40">
        <v>236.38399999999999</v>
      </c>
      <c r="J40">
        <v>232.95699999999999</v>
      </c>
      <c r="L40">
        <v>2014</v>
      </c>
      <c r="M40" s="22">
        <f t="shared" si="3"/>
        <v>20.203840817664023</v>
      </c>
      <c r="N40" s="22">
        <f t="shared" si="4"/>
        <v>31.284226277770255</v>
      </c>
      <c r="O40" s="22">
        <f t="shared" si="5"/>
        <v>60.164921695207795</v>
      </c>
    </row>
    <row r="43" spans="1:15" x14ac:dyDescent="0.25">
      <c r="A43">
        <v>1980</v>
      </c>
      <c r="B43" s="22">
        <f>B6/100</f>
        <v>0.32297500000000001</v>
      </c>
      <c r="C43" s="22">
        <f t="shared" ref="C43:D43" si="7">C6/100</f>
        <v>0.38294166666666662</v>
      </c>
      <c r="D43" s="22">
        <f t="shared" si="7"/>
        <v>0.42741666666666667</v>
      </c>
      <c r="L43">
        <v>1980</v>
      </c>
      <c r="M43" s="22">
        <f>M6/100</f>
        <v>0.91309814411407753</v>
      </c>
      <c r="N43" s="22">
        <f t="shared" ref="N43:O43" si="8">N6/100</f>
        <v>1.0826327893406147</v>
      </c>
      <c r="O43" s="22">
        <f t="shared" si="8"/>
        <v>1.2083701992313916</v>
      </c>
    </row>
    <row r="44" spans="1:15" x14ac:dyDescent="0.25">
      <c r="A44">
        <v>1981</v>
      </c>
      <c r="B44" s="22">
        <f t="shared" ref="B44:D44" si="9">B7/100</f>
        <v>0.20508333333333337</v>
      </c>
      <c r="C44" s="22">
        <f t="shared" si="9"/>
        <v>0.2825833333333333</v>
      </c>
      <c r="D44" s="22">
        <f t="shared" si="9"/>
        <v>0.40008333333333335</v>
      </c>
      <c r="L44">
        <v>1981</v>
      </c>
      <c r="M44" s="22">
        <f t="shared" ref="M44:O44" si="10">M7/100</f>
        <v>0.52558413733039966</v>
      </c>
      <c r="N44" s="22">
        <f t="shared" si="10"/>
        <v>0.72419984140080662</v>
      </c>
      <c r="O44" s="22">
        <f t="shared" si="10"/>
        <v>1.0253268766043269</v>
      </c>
    </row>
    <row r="45" spans="1:15" x14ac:dyDescent="0.25">
      <c r="A45">
        <v>1982</v>
      </c>
      <c r="B45" s="22">
        <f t="shared" ref="B45:D45" si="11">B8/100</f>
        <v>0.11359999999999999</v>
      </c>
      <c r="C45" s="22">
        <f t="shared" si="11"/>
        <v>0.27616666666666662</v>
      </c>
      <c r="D45" s="22">
        <f t="shared" si="11"/>
        <v>0.34283333333333338</v>
      </c>
      <c r="L45">
        <v>1982</v>
      </c>
      <c r="M45" s="22">
        <f t="shared" ref="M45:O45" si="12">M8/100</f>
        <v>0.27423746321243525</v>
      </c>
      <c r="N45" s="22">
        <f t="shared" si="12"/>
        <v>0.66668350431778922</v>
      </c>
      <c r="O45" s="22">
        <f t="shared" si="12"/>
        <v>0.82762098272884299</v>
      </c>
    </row>
    <row r="46" spans="1:15" x14ac:dyDescent="0.25">
      <c r="A46">
        <v>1983</v>
      </c>
      <c r="B46" s="22">
        <f t="shared" ref="B46:D46" si="13">B9/100</f>
        <v>0.11399166666666666</v>
      </c>
      <c r="C46" s="22">
        <f t="shared" si="13"/>
        <v>0.26097500000000001</v>
      </c>
      <c r="D46" s="22">
        <f t="shared" si="13"/>
        <v>0.36174999999999996</v>
      </c>
      <c r="L46">
        <v>1983</v>
      </c>
      <c r="M46" s="22">
        <f t="shared" ref="M46:O46" si="14">M9/100</f>
        <v>0.2666180390729585</v>
      </c>
      <c r="N46" s="22">
        <f t="shared" si="14"/>
        <v>0.61040113529116458</v>
      </c>
      <c r="O46" s="22">
        <f t="shared" si="14"/>
        <v>0.84610637299196778</v>
      </c>
    </row>
    <row r="47" spans="1:15" x14ac:dyDescent="0.25">
      <c r="A47">
        <v>1984</v>
      </c>
      <c r="B47" s="22">
        <f t="shared" ref="B47:D47" si="15">B10/100</f>
        <v>7.7100000000000002E-2</v>
      </c>
      <c r="C47" s="22">
        <f t="shared" si="15"/>
        <v>0.25656666666666667</v>
      </c>
      <c r="D47" s="22">
        <f t="shared" si="15"/>
        <v>0.36325000000000002</v>
      </c>
      <c r="L47">
        <v>1984</v>
      </c>
      <c r="M47" s="22">
        <f t="shared" ref="M47:O47" si="16">M10/100</f>
        <v>0.17286799518768045</v>
      </c>
      <c r="N47" s="22">
        <f t="shared" si="16"/>
        <v>0.57525506223933265</v>
      </c>
      <c r="O47" s="22">
        <f t="shared" si="16"/>
        <v>0.81445264918190574</v>
      </c>
    </row>
    <row r="48" spans="1:15" x14ac:dyDescent="0.25">
      <c r="A48">
        <v>1985</v>
      </c>
      <c r="B48" s="22">
        <f t="shared" ref="B48:D48" si="17">B11/100</f>
        <v>6.7916666666666653E-2</v>
      </c>
      <c r="C48" s="22">
        <f t="shared" si="17"/>
        <v>0.23179166666666665</v>
      </c>
      <c r="D48" s="22">
        <f t="shared" si="17"/>
        <v>0.35341666666666671</v>
      </c>
      <c r="L48">
        <v>1985</v>
      </c>
      <c r="M48" s="22">
        <f t="shared" ref="M48:O48" si="18">M11/100</f>
        <v>0.14704147692069389</v>
      </c>
      <c r="N48" s="22">
        <f t="shared" si="18"/>
        <v>0.50183542092626998</v>
      </c>
      <c r="O48" s="22">
        <f t="shared" si="18"/>
        <v>0.76515693695786868</v>
      </c>
    </row>
    <row r="49" spans="1:15" x14ac:dyDescent="0.25">
      <c r="A49">
        <v>1986</v>
      </c>
      <c r="B49" s="22">
        <f t="shared" ref="B49:D49" si="19">B12/100</f>
        <v>8.4741666666666673E-2</v>
      </c>
      <c r="C49" s="22">
        <f t="shared" si="19"/>
        <v>0.23378333333333332</v>
      </c>
      <c r="D49" s="22">
        <f t="shared" si="19"/>
        <v>0.35083333333333327</v>
      </c>
      <c r="L49">
        <v>1986</v>
      </c>
      <c r="M49" s="22">
        <f t="shared" ref="M49:O49" si="20">M12/100</f>
        <v>0.18012011351885643</v>
      </c>
      <c r="N49" s="22">
        <f t="shared" si="20"/>
        <v>0.49691116773114347</v>
      </c>
      <c r="O49" s="22">
        <f t="shared" si="20"/>
        <v>0.74570329227493903</v>
      </c>
    </row>
    <row r="50" spans="1:15" x14ac:dyDescent="0.25">
      <c r="A50">
        <v>1987</v>
      </c>
      <c r="B50" s="22">
        <f t="shared" ref="B50:D50" si="21">B13/100</f>
        <v>8.7466666666666679E-2</v>
      </c>
      <c r="C50" s="22">
        <f t="shared" si="21"/>
        <v>0.23596666666666669</v>
      </c>
      <c r="D50" s="22">
        <f t="shared" si="21"/>
        <v>0.35283333333333333</v>
      </c>
      <c r="L50">
        <v>1987</v>
      </c>
      <c r="M50" s="22">
        <f t="shared" ref="M50:O50" si="22">M13/100</f>
        <v>0.17936595305164324</v>
      </c>
      <c r="N50" s="22">
        <f t="shared" si="22"/>
        <v>0.48389160886150245</v>
      </c>
      <c r="O50" s="22">
        <f t="shared" si="22"/>
        <v>0.72354748973004701</v>
      </c>
    </row>
    <row r="51" spans="1:15" x14ac:dyDescent="0.25">
      <c r="A51">
        <v>1988</v>
      </c>
      <c r="B51" s="22">
        <f t="shared" ref="B51:D51" si="23">B14/100</f>
        <v>0.12009166666666667</v>
      </c>
      <c r="C51" s="22">
        <f t="shared" si="23"/>
        <v>0.25440833333333335</v>
      </c>
      <c r="D51" s="22">
        <f t="shared" si="23"/>
        <v>0.36599999999999999</v>
      </c>
      <c r="L51">
        <v>1988</v>
      </c>
      <c r="M51" s="22">
        <f t="shared" ref="M51:O51" si="24">M14/100</f>
        <v>0.23648515969287126</v>
      </c>
      <c r="N51" s="22">
        <f t="shared" si="24"/>
        <v>0.50098226634263177</v>
      </c>
      <c r="O51" s="22">
        <f t="shared" si="24"/>
        <v>0.72072918005071851</v>
      </c>
    </row>
    <row r="52" spans="1:15" x14ac:dyDescent="0.25">
      <c r="A52">
        <v>1989</v>
      </c>
      <c r="B52" s="22">
        <f t="shared" ref="B52:D52" si="25">B15/100</f>
        <v>0.17155000000000001</v>
      </c>
      <c r="C52" s="22">
        <f t="shared" si="25"/>
        <v>0.29058333333333336</v>
      </c>
      <c r="D52" s="22">
        <f t="shared" si="25"/>
        <v>0.40024999999999999</v>
      </c>
      <c r="L52">
        <v>1989</v>
      </c>
      <c r="M52" s="22">
        <f t="shared" ref="M52:O52" si="26">M15/100</f>
        <v>0.32228849475806454</v>
      </c>
      <c r="N52" s="22">
        <f t="shared" si="26"/>
        <v>0.54591469018817196</v>
      </c>
      <c r="O52" s="22">
        <f t="shared" si="26"/>
        <v>0.75194386491935472</v>
      </c>
    </row>
    <row r="53" spans="1:15" x14ac:dyDescent="0.25">
      <c r="A53">
        <v>1990</v>
      </c>
      <c r="B53" s="22">
        <f t="shared" ref="B53:D53" si="27">B16/100</f>
        <v>0.17315833333333333</v>
      </c>
      <c r="C53" s="22">
        <f t="shared" si="27"/>
        <v>0.29967500000000002</v>
      </c>
      <c r="D53" s="22">
        <f t="shared" si="27"/>
        <v>0.42774999999999996</v>
      </c>
      <c r="L53">
        <v>1990</v>
      </c>
      <c r="M53" s="22">
        <f t="shared" ref="M53:O53" si="28">M16/100</f>
        <v>0.30863386272634535</v>
      </c>
      <c r="N53" s="22">
        <f t="shared" si="28"/>
        <v>0.53413457517215002</v>
      </c>
      <c r="O53" s="22">
        <f t="shared" si="28"/>
        <v>0.76241282899770468</v>
      </c>
    </row>
    <row r="54" spans="1:15" x14ac:dyDescent="0.25">
      <c r="A54">
        <v>1991</v>
      </c>
      <c r="B54" s="22">
        <f t="shared" ref="B54:D54" si="29">B17/100</f>
        <v>0.13408333333333333</v>
      </c>
      <c r="C54" s="22">
        <f t="shared" si="29"/>
        <v>0.25650000000000001</v>
      </c>
      <c r="D54" s="22">
        <f t="shared" si="29"/>
        <v>0.42800000000000005</v>
      </c>
      <c r="L54">
        <v>1991</v>
      </c>
      <c r="M54" s="22">
        <f t="shared" ref="M54:O54" si="30">M17/100</f>
        <v>0.22933664525208031</v>
      </c>
      <c r="N54" s="22">
        <f t="shared" si="30"/>
        <v>0.43871857929515429</v>
      </c>
      <c r="O54" s="22">
        <f t="shared" si="30"/>
        <v>0.73205283406754784</v>
      </c>
    </row>
    <row r="55" spans="1:15" x14ac:dyDescent="0.25">
      <c r="A55">
        <v>1992</v>
      </c>
      <c r="B55" s="22">
        <f t="shared" ref="B55:D55" si="31">B18/100</f>
        <v>0.12389166666666666</v>
      </c>
      <c r="C55" s="22">
        <f t="shared" si="31"/>
        <v>0.2543583333333333</v>
      </c>
      <c r="D55" s="22">
        <f t="shared" si="31"/>
        <v>0.41525000000000001</v>
      </c>
      <c r="L55">
        <v>1992</v>
      </c>
      <c r="M55" s="22">
        <f t="shared" ref="M55:O55" si="32">M18/100</f>
        <v>0.20571226651223565</v>
      </c>
      <c r="N55" s="22">
        <f t="shared" si="32"/>
        <v>0.42234179799239713</v>
      </c>
      <c r="O55" s="22">
        <f t="shared" si="32"/>
        <v>0.68948962401995717</v>
      </c>
    </row>
    <row r="56" spans="1:15" x14ac:dyDescent="0.25">
      <c r="A56">
        <v>1993</v>
      </c>
      <c r="B56" s="22">
        <f t="shared" ref="B56:D56" si="33">B19/100</f>
        <v>0.12794166666666668</v>
      </c>
      <c r="C56" s="22">
        <f t="shared" si="33"/>
        <v>0.25145833333333334</v>
      </c>
      <c r="D56" s="22">
        <f t="shared" si="33"/>
        <v>0.4054166666666667</v>
      </c>
      <c r="L56">
        <v>1993</v>
      </c>
      <c r="M56" s="22">
        <f t="shared" ref="M56:O56" si="34">M19/100</f>
        <v>0.20626233108419839</v>
      </c>
      <c r="N56" s="22">
        <f t="shared" si="34"/>
        <v>0.40539085784313722</v>
      </c>
      <c r="O56" s="22">
        <f t="shared" si="34"/>
        <v>0.65359619665513269</v>
      </c>
    </row>
    <row r="57" spans="1:15" x14ac:dyDescent="0.25">
      <c r="A57">
        <v>1994</v>
      </c>
      <c r="B57" s="22">
        <f t="shared" ref="B57:D57" si="35">B20/100</f>
        <v>0.15659166666666663</v>
      </c>
      <c r="C57" s="22">
        <f t="shared" si="35"/>
        <v>0.251525</v>
      </c>
      <c r="D57" s="22">
        <f t="shared" si="35"/>
        <v>0.3999166666666667</v>
      </c>
      <c r="L57">
        <v>1994</v>
      </c>
      <c r="M57" s="22">
        <f t="shared" ref="M57:O57" si="36">M20/100</f>
        <v>0.24614794123931624</v>
      </c>
      <c r="N57" s="22">
        <f t="shared" si="36"/>
        <v>0.39537455752361678</v>
      </c>
      <c r="O57" s="22">
        <f t="shared" si="36"/>
        <v>0.62863284019343235</v>
      </c>
    </row>
    <row r="58" spans="1:15" x14ac:dyDescent="0.25">
      <c r="A58">
        <v>1995</v>
      </c>
      <c r="B58" s="22">
        <f t="shared" ref="B58:D58" si="37">B21/100</f>
        <v>0.17990833333333331</v>
      </c>
      <c r="C58" s="22">
        <f t="shared" si="37"/>
        <v>0.25830000000000003</v>
      </c>
      <c r="D58" s="22">
        <f t="shared" si="37"/>
        <v>0.39833333333333337</v>
      </c>
      <c r="L58">
        <v>1995</v>
      </c>
      <c r="M58" s="22">
        <f t="shared" ref="M58:O58" si="38">M21/100</f>
        <v>0.27500594231189845</v>
      </c>
      <c r="N58" s="22">
        <f t="shared" si="38"/>
        <v>0.39483460039370077</v>
      </c>
      <c r="O58" s="22">
        <f t="shared" si="38"/>
        <v>0.60888804680664921</v>
      </c>
    </row>
    <row r="59" spans="1:15" x14ac:dyDescent="0.25">
      <c r="A59">
        <v>1996</v>
      </c>
      <c r="B59" s="22">
        <f t="shared" ref="B59:D59" si="39">B22/100</f>
        <v>0.16638333333333333</v>
      </c>
      <c r="C59" s="22">
        <f t="shared" si="39"/>
        <v>0.29199166666666665</v>
      </c>
      <c r="D59" s="22">
        <f t="shared" si="39"/>
        <v>0.41791666666666671</v>
      </c>
      <c r="L59">
        <v>1996</v>
      </c>
      <c r="M59" s="22">
        <f t="shared" ref="M59:O59" si="40">M22/100</f>
        <v>0.24703736254514549</v>
      </c>
      <c r="N59" s="22">
        <f t="shared" si="40"/>
        <v>0.43353411530698954</v>
      </c>
      <c r="O59" s="22">
        <f t="shared" si="40"/>
        <v>0.62050103834714265</v>
      </c>
    </row>
    <row r="60" spans="1:15" x14ac:dyDescent="0.25">
      <c r="A60">
        <v>1997</v>
      </c>
      <c r="B60" s="22">
        <f t="shared" ref="B60:D60" si="41">B23/100</f>
        <v>0.14325000000000002</v>
      </c>
      <c r="C60" s="22">
        <f t="shared" si="41"/>
        <v>0.27088333333333336</v>
      </c>
      <c r="D60" s="22">
        <f t="shared" si="41"/>
        <v>0.43258333333333332</v>
      </c>
      <c r="L60">
        <v>1997</v>
      </c>
      <c r="M60" s="22">
        <f t="shared" ref="M60:O60" si="42">M23/100</f>
        <v>0.20791956542056073</v>
      </c>
      <c r="N60" s="22">
        <f t="shared" si="42"/>
        <v>0.39317239055036346</v>
      </c>
      <c r="O60" s="22">
        <f t="shared" si="42"/>
        <v>0.6278711251298027</v>
      </c>
    </row>
    <row r="61" spans="1:15" x14ac:dyDescent="0.25">
      <c r="A61">
        <v>1998</v>
      </c>
      <c r="B61" s="22">
        <f t="shared" ref="B61:D61" si="43">B24/100</f>
        <v>0.11585833333333335</v>
      </c>
      <c r="C61" s="22">
        <f t="shared" si="43"/>
        <v>0.26116666666666666</v>
      </c>
      <c r="D61" s="22">
        <f t="shared" si="43"/>
        <v>0.42975000000000002</v>
      </c>
      <c r="L61">
        <v>1998</v>
      </c>
      <c r="M61" s="22">
        <f t="shared" ref="M61:O61" si="44">M24/100</f>
        <v>0.16558288195296528</v>
      </c>
      <c r="N61" s="22">
        <f t="shared" si="44"/>
        <v>0.37325523415132922</v>
      </c>
      <c r="O61" s="22">
        <f t="shared" si="44"/>
        <v>0.61419184509202451</v>
      </c>
    </row>
    <row r="62" spans="1:15" x14ac:dyDescent="0.25">
      <c r="A62">
        <v>1999</v>
      </c>
      <c r="B62" s="22">
        <f t="shared" ref="B62:D62" si="45">B25/100</f>
        <v>9.0975E-2</v>
      </c>
      <c r="C62" s="22">
        <f t="shared" si="45"/>
        <v>0.26710833333333328</v>
      </c>
      <c r="D62" s="22">
        <f t="shared" si="45"/>
        <v>0.43266666666666675</v>
      </c>
      <c r="L62">
        <v>1999</v>
      </c>
      <c r="M62" s="22">
        <f t="shared" ref="M62:O62" si="46">M25/100</f>
        <v>0.12721046263505403</v>
      </c>
      <c r="N62" s="22">
        <f t="shared" si="46"/>
        <v>0.37349793522408958</v>
      </c>
      <c r="O62" s="22">
        <f t="shared" si="46"/>
        <v>0.60499837134853951</v>
      </c>
    </row>
    <row r="63" spans="1:15" x14ac:dyDescent="0.25">
      <c r="A63">
        <v>2000</v>
      </c>
      <c r="B63" s="22">
        <f t="shared" ref="B63:D63" si="47">B26/100</f>
        <v>9.9741666666666673E-2</v>
      </c>
      <c r="C63" s="22">
        <f t="shared" si="47"/>
        <v>0.20802499999999999</v>
      </c>
      <c r="D63" s="22">
        <f t="shared" si="47"/>
        <v>0.42408333333333331</v>
      </c>
      <c r="L63">
        <v>2000</v>
      </c>
      <c r="M63" s="22">
        <f t="shared" ref="M63:O63" si="48">M26/100</f>
        <v>0.13493333009097952</v>
      </c>
      <c r="N63" s="22">
        <f t="shared" si="48"/>
        <v>0.28142206692799071</v>
      </c>
      <c r="O63" s="22">
        <f t="shared" si="48"/>
        <v>0.57371185298102989</v>
      </c>
    </row>
    <row r="64" spans="1:15" x14ac:dyDescent="0.25">
      <c r="A64">
        <v>2001</v>
      </c>
      <c r="B64" s="22">
        <f t="shared" ref="B64:D64" si="49">B27/100</f>
        <v>0.11291666666666667</v>
      </c>
      <c r="C64" s="22">
        <f t="shared" si="49"/>
        <v>0.23311666666666667</v>
      </c>
      <c r="D64" s="22">
        <f t="shared" si="49"/>
        <v>0.43416666666666665</v>
      </c>
      <c r="L64">
        <v>2001</v>
      </c>
      <c r="M64" s="22">
        <f t="shared" ref="M64:O64" si="50">M27/100</f>
        <v>0.14853036655373611</v>
      </c>
      <c r="N64" s="22">
        <f t="shared" si="50"/>
        <v>0.30664121579145492</v>
      </c>
      <c r="O64" s="22">
        <f t="shared" si="50"/>
        <v>0.57110199981178233</v>
      </c>
    </row>
    <row r="65" spans="1:15" x14ac:dyDescent="0.25">
      <c r="A65">
        <v>2002</v>
      </c>
      <c r="B65" s="22">
        <f t="shared" ref="B65:D65" si="51">B28/100</f>
        <v>0.10354166666666668</v>
      </c>
      <c r="C65" s="22">
        <f t="shared" si="51"/>
        <v>0.25792500000000002</v>
      </c>
      <c r="D65" s="22">
        <f t="shared" si="51"/>
        <v>0.43099999999999994</v>
      </c>
      <c r="L65">
        <v>2002</v>
      </c>
      <c r="M65" s="22">
        <f t="shared" ref="M65:O65" si="52">M28/100</f>
        <v>0.13407868839169912</v>
      </c>
      <c r="N65" s="22">
        <f t="shared" si="52"/>
        <v>0.3339935198721512</v>
      </c>
      <c r="O65" s="22">
        <f t="shared" si="52"/>
        <v>0.55811265703168411</v>
      </c>
    </row>
    <row r="66" spans="1:15" x14ac:dyDescent="0.25">
      <c r="A66">
        <v>2003</v>
      </c>
      <c r="B66" s="22">
        <f t="shared" ref="B66:D66" si="53">B29/100</f>
        <v>9.7349999999999992E-2</v>
      </c>
      <c r="C66" s="22">
        <f t="shared" si="53"/>
        <v>0.26205000000000001</v>
      </c>
      <c r="D66" s="22">
        <f t="shared" si="53"/>
        <v>0.42675000000000013</v>
      </c>
      <c r="L66">
        <v>2003</v>
      </c>
      <c r="M66" s="22">
        <f t="shared" ref="M66:O66" si="54">M29/100</f>
        <v>0.12325197798913042</v>
      </c>
      <c r="N66" s="22">
        <f t="shared" si="54"/>
        <v>0.33177381440217391</v>
      </c>
      <c r="O66" s="22">
        <f t="shared" si="54"/>
        <v>0.54029565081521747</v>
      </c>
    </row>
    <row r="67" spans="1:15" x14ac:dyDescent="0.25">
      <c r="A67">
        <v>2004</v>
      </c>
      <c r="B67" s="22">
        <f t="shared" ref="B67:D67" si="55">B30/100</f>
        <v>0.10869166666666667</v>
      </c>
      <c r="C67" s="22">
        <f t="shared" si="55"/>
        <v>0.23481666666666665</v>
      </c>
      <c r="D67" s="22">
        <f t="shared" si="55"/>
        <v>0.42641666666666672</v>
      </c>
      <c r="L67">
        <v>2004</v>
      </c>
      <c r="M67" s="22">
        <f t="shared" ref="M67:O67" si="56">M30/100</f>
        <v>0.1340417395006176</v>
      </c>
      <c r="N67" s="22">
        <f t="shared" si="56"/>
        <v>0.28958277510146457</v>
      </c>
      <c r="O67" s="22">
        <f t="shared" si="56"/>
        <v>0.52586949400035299</v>
      </c>
    </row>
    <row r="68" spans="1:15" x14ac:dyDescent="0.25">
      <c r="A68">
        <v>2005</v>
      </c>
      <c r="B68" s="22">
        <f t="shared" ref="B68:D68" si="57">B31/100</f>
        <v>0.13187499999999999</v>
      </c>
      <c r="C68" s="22">
        <f t="shared" si="57"/>
        <v>0.29535833333333333</v>
      </c>
      <c r="D68" s="22">
        <f t="shared" si="57"/>
        <v>0.43541666666666662</v>
      </c>
      <c r="L68">
        <v>2005</v>
      </c>
      <c r="M68" s="22">
        <f t="shared" ref="M68:O68" si="58">M31/100</f>
        <v>0.15730263376856118</v>
      </c>
      <c r="N68" s="22">
        <f t="shared" si="58"/>
        <v>0.35230819896740057</v>
      </c>
      <c r="O68" s="22">
        <f t="shared" si="58"/>
        <v>0.51937204514422253</v>
      </c>
    </row>
    <row r="69" spans="1:15" x14ac:dyDescent="0.25">
      <c r="A69">
        <v>2006</v>
      </c>
      <c r="B69" s="22">
        <f t="shared" ref="B69:D69" si="59">B32/100</f>
        <v>0.19005833333333336</v>
      </c>
      <c r="C69" s="22">
        <f t="shared" si="59"/>
        <v>0.33101666666666668</v>
      </c>
      <c r="D69" s="22">
        <f t="shared" si="59"/>
        <v>0.49583333333333335</v>
      </c>
      <c r="L69">
        <v>2006</v>
      </c>
      <c r="M69" s="22">
        <f t="shared" ref="M69:O69" si="60">M32/100</f>
        <v>0.21962013471395506</v>
      </c>
      <c r="N69" s="22">
        <f t="shared" si="60"/>
        <v>0.38250322230489414</v>
      </c>
      <c r="O69" s="22">
        <f t="shared" si="60"/>
        <v>0.5729555844907408</v>
      </c>
    </row>
    <row r="70" spans="1:15" x14ac:dyDescent="0.25">
      <c r="A70">
        <v>2007</v>
      </c>
      <c r="B70" s="22">
        <f t="shared" ref="B70:D70" si="61">B33/100</f>
        <v>0.14002499999999998</v>
      </c>
      <c r="C70" s="22">
        <f t="shared" si="61"/>
        <v>0.25063333333333337</v>
      </c>
      <c r="D70" s="22">
        <f t="shared" si="61"/>
        <v>0.51474999999999993</v>
      </c>
      <c r="L70">
        <v>2007</v>
      </c>
      <c r="M70" s="22">
        <f t="shared" ref="M70:O70" si="62">M33/100</f>
        <v>0.15732366778076798</v>
      </c>
      <c r="N70" s="22">
        <f t="shared" si="62"/>
        <v>0.28159653824759734</v>
      </c>
      <c r="O70" s="22">
        <f t="shared" si="62"/>
        <v>0.57834213883342478</v>
      </c>
    </row>
    <row r="71" spans="1:15" x14ac:dyDescent="0.25">
      <c r="A71">
        <v>2008</v>
      </c>
      <c r="B71" s="22">
        <f t="shared" ref="B71:D71" si="63">B34/100</f>
        <v>0.15962500000000002</v>
      </c>
      <c r="C71" s="22">
        <f t="shared" si="63"/>
        <v>0.32539999999999997</v>
      </c>
      <c r="D71" s="22">
        <f t="shared" si="63"/>
        <v>0.52908333333333335</v>
      </c>
      <c r="L71">
        <v>2008</v>
      </c>
      <c r="M71" s="22">
        <f t="shared" ref="M71:O71" si="64">M34/100</f>
        <v>0.17271362277813129</v>
      </c>
      <c r="N71" s="22">
        <f t="shared" si="64"/>
        <v>0.35208152139078414</v>
      </c>
      <c r="O71" s="22">
        <f t="shared" si="64"/>
        <v>0.57246608771514251</v>
      </c>
    </row>
    <row r="72" spans="1:15" x14ac:dyDescent="0.25">
      <c r="A72">
        <v>2009</v>
      </c>
      <c r="B72" s="22">
        <f t="shared" ref="B72:D72" si="65">B35/100</f>
        <v>0.22132499999999999</v>
      </c>
      <c r="C72" s="22">
        <f t="shared" si="65"/>
        <v>0.38095833333333329</v>
      </c>
      <c r="D72" s="22">
        <f t="shared" si="65"/>
        <v>0.57033333333333336</v>
      </c>
      <c r="L72">
        <v>2009</v>
      </c>
      <c r="M72" s="22">
        <f t="shared" ref="M72:O72" si="66">M35/100</f>
        <v>0.24032781303458145</v>
      </c>
      <c r="N72" s="22">
        <f t="shared" si="66"/>
        <v>0.41366715512164953</v>
      </c>
      <c r="O72" s="22">
        <f t="shared" si="66"/>
        <v>0.61930176302145246</v>
      </c>
    </row>
    <row r="73" spans="1:15" x14ac:dyDescent="0.25">
      <c r="A73">
        <v>2010</v>
      </c>
      <c r="B73" s="22">
        <f t="shared" ref="B73:D73" si="67">B36/100</f>
        <v>0.27779166666666666</v>
      </c>
      <c r="C73" s="22">
        <f t="shared" si="67"/>
        <v>0.53229166666666661</v>
      </c>
      <c r="D73" s="22">
        <f t="shared" si="67"/>
        <v>0.62858333333333327</v>
      </c>
      <c r="L73">
        <v>2010</v>
      </c>
      <c r="M73" s="22">
        <f t="shared" ref="M73:O73" si="68">M36/100</f>
        <v>0.29677474268842252</v>
      </c>
      <c r="N73" s="22">
        <f t="shared" si="68"/>
        <v>0.56866616736832121</v>
      </c>
      <c r="O73" s="22">
        <f t="shared" si="68"/>
        <v>0.67153798833021472</v>
      </c>
    </row>
    <row r="74" spans="1:15" x14ac:dyDescent="0.25">
      <c r="A74">
        <v>2011</v>
      </c>
      <c r="B74" s="22">
        <f t="shared" ref="B74:D74" si="69">B37/100</f>
        <v>0.31678333333333336</v>
      </c>
      <c r="C74" s="22">
        <f t="shared" si="69"/>
        <v>0.56220833333333342</v>
      </c>
      <c r="D74" s="22">
        <f t="shared" si="69"/>
        <v>0.68299999999999994</v>
      </c>
      <c r="L74">
        <v>2011</v>
      </c>
      <c r="M74" s="22">
        <f t="shared" ref="M74:O74" si="70">M37/100</f>
        <v>0.32807514474294514</v>
      </c>
      <c r="N74" s="22">
        <f t="shared" si="70"/>
        <v>0.58224837270697105</v>
      </c>
      <c r="O74" s="22">
        <f t="shared" si="70"/>
        <v>0.70734568483010951</v>
      </c>
    </row>
    <row r="75" spans="1:15" x14ac:dyDescent="0.25">
      <c r="A75">
        <v>2012</v>
      </c>
      <c r="B75" s="22">
        <f t="shared" ref="B75:D75" si="71">B38/100</f>
        <v>0.26496666666666668</v>
      </c>
      <c r="C75" s="22">
        <f t="shared" si="71"/>
        <v>0.43384166666666674</v>
      </c>
      <c r="D75" s="22">
        <f t="shared" si="71"/>
        <v>0.69408333333333327</v>
      </c>
      <c r="L75">
        <v>2012</v>
      </c>
      <c r="M75" s="22">
        <f t="shared" ref="M75:O75" si="72">M38/100</f>
        <v>0.26884779117340463</v>
      </c>
      <c r="N75" s="22">
        <f t="shared" si="72"/>
        <v>0.44019640383314323</v>
      </c>
      <c r="O75" s="22">
        <f t="shared" si="72"/>
        <v>0.70424998511865877</v>
      </c>
    </row>
    <row r="76" spans="1:15" x14ac:dyDescent="0.25">
      <c r="A76">
        <v>2013</v>
      </c>
      <c r="B76" s="22">
        <f t="shared" ref="B76:D76" si="73">B39/100</f>
        <v>0.22167499999999996</v>
      </c>
      <c r="C76" s="22">
        <f t="shared" si="73"/>
        <v>0.27221666666666666</v>
      </c>
      <c r="D76" s="22">
        <f t="shared" si="73"/>
        <v>0.64316666666666666</v>
      </c>
      <c r="L76">
        <v>2013</v>
      </c>
      <c r="M76" s="22">
        <f t="shared" ref="M76:O76" si="74">M39/100</f>
        <v>0.22167499999999996</v>
      </c>
      <c r="N76" s="22">
        <f t="shared" si="74"/>
        <v>0.27221666666666666</v>
      </c>
      <c r="O76" s="22">
        <f t="shared" si="74"/>
        <v>0.64316666666666666</v>
      </c>
    </row>
    <row r="77" spans="1:15" x14ac:dyDescent="0.25">
      <c r="A77">
        <v>2014</v>
      </c>
      <c r="B77" s="22">
        <f t="shared" ref="B77:D77" si="75">B40/100</f>
        <v>0.20501056881066859</v>
      </c>
      <c r="C77" s="22">
        <f t="shared" si="75"/>
        <v>0.31744444444444442</v>
      </c>
      <c r="D77" s="22">
        <f t="shared" si="75"/>
        <v>0.61049999999999993</v>
      </c>
      <c r="L77">
        <v>2014</v>
      </c>
      <c r="M77" s="22">
        <f t="shared" ref="M77:O77" si="76">M40/100</f>
        <v>0.20203840817664023</v>
      </c>
      <c r="N77" s="22">
        <f t="shared" si="76"/>
        <v>0.31284226277770255</v>
      </c>
      <c r="O77" s="22">
        <f t="shared" si="76"/>
        <v>0.60164921695207796</v>
      </c>
    </row>
  </sheetData>
  <mergeCells count="2">
    <mergeCell ref="B4:D4"/>
    <mergeCell ref="M4:O4"/>
  </mergeCells>
  <hyperlinks>
    <hyperlink ref="A1" r:id="rId1" location="25442"/>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H6" sqref="H6"/>
    </sheetView>
  </sheetViews>
  <sheetFormatPr defaultColWidth="8.85546875" defaultRowHeight="15" x14ac:dyDescent="0.25"/>
  <cols>
    <col min="2" max="2" width="5" bestFit="1" customWidth="1"/>
    <col min="3" max="3" width="20" customWidth="1"/>
    <col min="4" max="4" width="0" hidden="1" customWidth="1"/>
    <col min="5" max="5" width="4.85546875" hidden="1" customWidth="1"/>
    <col min="6" max="6" width="24.28515625" customWidth="1"/>
  </cols>
  <sheetData>
    <row r="1" spans="1:8" x14ac:dyDescent="0.25">
      <c r="A1" s="21" t="s">
        <v>101</v>
      </c>
    </row>
    <row r="2" spans="1:8" x14ac:dyDescent="0.25">
      <c r="A2" s="21"/>
      <c r="B2" s="142" t="s">
        <v>102</v>
      </c>
      <c r="C2" s="142"/>
      <c r="D2" s="142"/>
      <c r="E2" s="142"/>
      <c r="F2" s="142"/>
    </row>
    <row r="3" spans="1:8" x14ac:dyDescent="0.25">
      <c r="C3" t="s">
        <v>103</v>
      </c>
      <c r="D3" t="s">
        <v>83</v>
      </c>
      <c r="E3" t="s">
        <v>84</v>
      </c>
      <c r="F3" t="s">
        <v>104</v>
      </c>
    </row>
    <row r="4" spans="1:8" x14ac:dyDescent="0.25">
      <c r="B4">
        <v>2000</v>
      </c>
      <c r="C4">
        <v>3</v>
      </c>
      <c r="D4">
        <v>172.2</v>
      </c>
      <c r="E4">
        <v>232.95699999999999</v>
      </c>
      <c r="F4" s="22">
        <f>C4*(E4/D4)</f>
        <v>4.0584843205574916</v>
      </c>
    </row>
    <row r="5" spans="1:8" x14ac:dyDescent="0.25">
      <c r="B5">
        <v>2001</v>
      </c>
      <c r="C5">
        <v>3.2</v>
      </c>
      <c r="D5">
        <v>177.1</v>
      </c>
      <c r="E5">
        <v>232.95699999999999</v>
      </c>
      <c r="F5" s="22">
        <f t="shared" ref="F5:F18" si="0">C5*(E5/D5)</f>
        <v>4.2092738565782044</v>
      </c>
      <c r="H5" s="22">
        <f>AVERAGE(F4:F18)</f>
        <v>6.1730412686944103</v>
      </c>
    </row>
    <row r="6" spans="1:8" x14ac:dyDescent="0.25">
      <c r="B6">
        <v>2002</v>
      </c>
      <c r="C6">
        <v>3</v>
      </c>
      <c r="D6">
        <v>179.9</v>
      </c>
      <c r="E6">
        <v>232.95699999999999</v>
      </c>
      <c r="F6" s="22">
        <f t="shared" si="0"/>
        <v>3.8847748749305167</v>
      </c>
    </row>
    <row r="7" spans="1:8" x14ac:dyDescent="0.25">
      <c r="B7">
        <v>2003</v>
      </c>
      <c r="C7">
        <v>3</v>
      </c>
      <c r="D7">
        <v>184</v>
      </c>
      <c r="E7">
        <v>232.95699999999999</v>
      </c>
      <c r="F7" s="22">
        <f t="shared" si="0"/>
        <v>3.7982119565217385</v>
      </c>
    </row>
    <row r="8" spans="1:8" x14ac:dyDescent="0.25">
      <c r="B8">
        <v>2004</v>
      </c>
      <c r="C8">
        <v>4.2</v>
      </c>
      <c r="D8">
        <v>188.9</v>
      </c>
      <c r="E8">
        <v>232.95699999999999</v>
      </c>
      <c r="F8" s="22">
        <f t="shared" si="0"/>
        <v>5.1795627316040234</v>
      </c>
    </row>
    <row r="9" spans="1:8" x14ac:dyDescent="0.25">
      <c r="B9">
        <v>2005</v>
      </c>
      <c r="C9">
        <v>6.9</v>
      </c>
      <c r="D9">
        <v>195.3</v>
      </c>
      <c r="E9">
        <v>232.95699999999999</v>
      </c>
      <c r="F9" s="22">
        <f t="shared" si="0"/>
        <v>8.2304316436251916</v>
      </c>
    </row>
    <row r="10" spans="1:8" x14ac:dyDescent="0.25">
      <c r="B10">
        <v>2006</v>
      </c>
      <c r="C10">
        <v>4</v>
      </c>
      <c r="D10">
        <v>201.6</v>
      </c>
      <c r="E10">
        <v>232.95699999999999</v>
      </c>
      <c r="F10" s="22">
        <f t="shared" si="0"/>
        <v>4.6221626984126987</v>
      </c>
    </row>
    <row r="11" spans="1:8" x14ac:dyDescent="0.25">
      <c r="B11">
        <v>2007</v>
      </c>
      <c r="C11">
        <v>4.5</v>
      </c>
      <c r="D11">
        <v>207.34200000000001</v>
      </c>
      <c r="E11">
        <v>232.95699999999999</v>
      </c>
      <c r="F11" s="22">
        <f t="shared" si="0"/>
        <v>5.0559293341435882</v>
      </c>
    </row>
    <row r="12" spans="1:8" x14ac:dyDescent="0.25">
      <c r="B12">
        <v>2008</v>
      </c>
      <c r="C12">
        <v>7.5</v>
      </c>
      <c r="D12">
        <v>215.303</v>
      </c>
      <c r="E12">
        <v>232.95699999999999</v>
      </c>
      <c r="F12" s="22">
        <f t="shared" si="0"/>
        <v>8.1149705299043671</v>
      </c>
    </row>
    <row r="13" spans="1:8" x14ac:dyDescent="0.25">
      <c r="B13">
        <v>2009</v>
      </c>
      <c r="C13">
        <v>7.6</v>
      </c>
      <c r="D13">
        <v>214.53700000000001</v>
      </c>
      <c r="E13">
        <v>232.95699999999999</v>
      </c>
      <c r="F13" s="22">
        <f t="shared" si="0"/>
        <v>8.2525307988831749</v>
      </c>
    </row>
    <row r="14" spans="1:8" x14ac:dyDescent="0.25">
      <c r="B14">
        <v>2010</v>
      </c>
      <c r="C14">
        <v>7.1</v>
      </c>
      <c r="D14">
        <v>218.05600000000001</v>
      </c>
      <c r="E14">
        <v>232.95699999999999</v>
      </c>
      <c r="F14" s="22">
        <f t="shared" si="0"/>
        <v>7.5851831639578808</v>
      </c>
    </row>
    <row r="15" spans="1:8" x14ac:dyDescent="0.25">
      <c r="B15">
        <v>2011</v>
      </c>
      <c r="C15">
        <v>7.4</v>
      </c>
      <c r="D15">
        <v>224.93899999999999</v>
      </c>
      <c r="E15">
        <v>232.95699999999999</v>
      </c>
      <c r="F15" s="22">
        <f t="shared" si="0"/>
        <v>7.663774623342329</v>
      </c>
    </row>
    <row r="16" spans="1:8" x14ac:dyDescent="0.25">
      <c r="B16">
        <v>2012</v>
      </c>
      <c r="C16">
        <v>7.9</v>
      </c>
      <c r="D16">
        <v>229.59399999999999</v>
      </c>
      <c r="E16">
        <v>232.95699999999999</v>
      </c>
      <c r="F16" s="22">
        <f t="shared" si="0"/>
        <v>8.0157160030314394</v>
      </c>
    </row>
    <row r="17" spans="2:6" x14ac:dyDescent="0.25">
      <c r="B17">
        <v>2013</v>
      </c>
      <c r="C17">
        <v>8.8000000000000007</v>
      </c>
      <c r="D17">
        <v>232.95699999999999</v>
      </c>
      <c r="E17">
        <v>232.95699999999999</v>
      </c>
      <c r="F17" s="22">
        <f t="shared" si="0"/>
        <v>8.8000000000000007</v>
      </c>
    </row>
    <row r="18" spans="2:6" x14ac:dyDescent="0.25">
      <c r="B18">
        <v>2014</v>
      </c>
      <c r="C18">
        <v>5.2</v>
      </c>
      <c r="D18">
        <v>236.38399999999999</v>
      </c>
      <c r="E18">
        <v>232.95699999999999</v>
      </c>
      <c r="F18" s="22">
        <f t="shared" si="0"/>
        <v>5.1246124949235146</v>
      </c>
    </row>
  </sheetData>
  <mergeCells count="1">
    <mergeCell ref="B2:F2"/>
  </mergeCells>
  <hyperlinks>
    <hyperlink ref="A1" r:id="rId1"/>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workbookViewId="0">
      <selection activeCell="J6" sqref="J6:J7"/>
    </sheetView>
  </sheetViews>
  <sheetFormatPr defaultColWidth="8.85546875" defaultRowHeight="15" x14ac:dyDescent="0.25"/>
  <cols>
    <col min="1" max="1" width="11.42578125" bestFit="1" customWidth="1"/>
    <col min="2" max="2" width="27" bestFit="1" customWidth="1"/>
    <col min="3" max="3" width="23.85546875" bestFit="1" customWidth="1"/>
    <col min="4" max="4" width="28.28515625" bestFit="1" customWidth="1"/>
    <col min="5" max="5" width="19.140625" bestFit="1" customWidth="1"/>
    <col min="7" max="7" width="31.28515625" bestFit="1" customWidth="1"/>
    <col min="8" max="8" width="8.7109375" bestFit="1" customWidth="1"/>
  </cols>
  <sheetData>
    <row r="1" spans="1:11" x14ac:dyDescent="0.25">
      <c r="A1" s="21" t="s">
        <v>47</v>
      </c>
    </row>
    <row r="2" spans="1:11" x14ac:dyDescent="0.25">
      <c r="G2" t="s">
        <v>107</v>
      </c>
      <c r="H2" s="137">
        <v>1996116</v>
      </c>
    </row>
    <row r="3" spans="1:11" x14ac:dyDescent="0.25">
      <c r="B3" s="69" t="s">
        <v>126</v>
      </c>
      <c r="C3" s="69" t="s">
        <v>127</v>
      </c>
      <c r="D3" s="69" t="s">
        <v>128</v>
      </c>
      <c r="E3" s="69" t="s">
        <v>129</v>
      </c>
      <c r="G3" t="s">
        <v>119</v>
      </c>
      <c r="H3" s="137">
        <v>1245224</v>
      </c>
    </row>
    <row r="4" spans="1:11" x14ac:dyDescent="0.25">
      <c r="A4" s="143" t="s">
        <v>105</v>
      </c>
      <c r="B4" t="s">
        <v>106</v>
      </c>
      <c r="C4" s="137">
        <v>1162220</v>
      </c>
      <c r="D4">
        <f>C4/C30</f>
        <v>0.1163674593241552</v>
      </c>
      <c r="G4" t="s">
        <v>106</v>
      </c>
      <c r="H4" s="137">
        <v>1162220</v>
      </c>
    </row>
    <row r="5" spans="1:11" x14ac:dyDescent="0.25">
      <c r="A5" s="143"/>
      <c r="B5" t="s">
        <v>107</v>
      </c>
      <c r="C5" s="137">
        <v>1996116</v>
      </c>
      <c r="D5">
        <f>C5/C30</f>
        <v>0.19986142678347935</v>
      </c>
      <c r="G5" t="s">
        <v>115</v>
      </c>
      <c r="H5" s="137">
        <v>954615</v>
      </c>
    </row>
    <row r="6" spans="1:11" x14ac:dyDescent="0.25">
      <c r="A6" s="143"/>
      <c r="B6" t="s">
        <v>108</v>
      </c>
      <c r="C6" s="137">
        <v>560601</v>
      </c>
      <c r="D6">
        <f>C6/C30</f>
        <v>5.6130262828535671E-2</v>
      </c>
      <c r="G6" t="s">
        <v>117</v>
      </c>
      <c r="H6" s="137">
        <v>946876</v>
      </c>
      <c r="I6" s="137">
        <f>SUM(H2:H6)</f>
        <v>6305051</v>
      </c>
      <c r="J6">
        <f>I6/C30</f>
        <v>0.63129421777221528</v>
      </c>
    </row>
    <row r="7" spans="1:11" x14ac:dyDescent="0.25">
      <c r="A7" s="143"/>
      <c r="B7" t="s">
        <v>109</v>
      </c>
      <c r="C7" s="137">
        <v>376983</v>
      </c>
      <c r="D7" s="140">
        <f>SUM(D4:D6)</f>
        <v>0.37235914893617023</v>
      </c>
      <c r="G7" t="s">
        <v>110</v>
      </c>
      <c r="H7" s="137">
        <v>732635</v>
      </c>
      <c r="I7" s="137">
        <f>SUM(H7:H15)</f>
        <v>3682450</v>
      </c>
      <c r="J7">
        <f>I7/C30</f>
        <v>0.36870588235294116</v>
      </c>
      <c r="K7" s="137">
        <f>SUM(I6:I7)</f>
        <v>9987501</v>
      </c>
    </row>
    <row r="8" spans="1:11" x14ac:dyDescent="0.25">
      <c r="A8" s="143"/>
      <c r="B8" t="s">
        <v>110</v>
      </c>
      <c r="C8" s="137">
        <v>732635</v>
      </c>
      <c r="D8" s="140"/>
      <c r="G8" t="s">
        <v>108</v>
      </c>
      <c r="H8" s="137">
        <v>560601</v>
      </c>
    </row>
    <row r="9" spans="1:11" x14ac:dyDescent="0.25">
      <c r="A9" s="143"/>
      <c r="B9" t="s">
        <v>111</v>
      </c>
      <c r="C9" s="137">
        <v>554200</v>
      </c>
      <c r="G9" t="s">
        <v>111</v>
      </c>
      <c r="H9" s="137">
        <v>554200</v>
      </c>
    </row>
    <row r="10" spans="1:11" x14ac:dyDescent="0.25">
      <c r="A10" s="143"/>
      <c r="B10" t="s">
        <v>112</v>
      </c>
      <c r="C10" s="137">
        <v>45451</v>
      </c>
      <c r="G10" t="s">
        <v>120</v>
      </c>
      <c r="H10" s="137">
        <v>548448</v>
      </c>
    </row>
    <row r="11" spans="1:11" x14ac:dyDescent="0.25">
      <c r="A11" s="143"/>
      <c r="B11" t="s">
        <v>113</v>
      </c>
      <c r="C11" s="137">
        <v>5428206</v>
      </c>
      <c r="G11" t="s">
        <v>116</v>
      </c>
      <c r="H11" s="137">
        <v>417076</v>
      </c>
    </row>
    <row r="12" spans="1:11" x14ac:dyDescent="0.25">
      <c r="A12" s="144" t="s">
        <v>125</v>
      </c>
      <c r="B12" s="138" t="s">
        <v>114</v>
      </c>
      <c r="D12">
        <v>18.11</v>
      </c>
      <c r="E12" t="s">
        <v>130</v>
      </c>
      <c r="G12" t="s">
        <v>109</v>
      </c>
      <c r="H12" s="137">
        <v>376983</v>
      </c>
    </row>
    <row r="13" spans="1:11" x14ac:dyDescent="0.25">
      <c r="A13" s="144"/>
      <c r="B13" t="s">
        <v>115</v>
      </c>
      <c r="C13" s="137">
        <v>954615</v>
      </c>
      <c r="G13" t="s">
        <v>124</v>
      </c>
      <c r="H13" s="137">
        <v>245499</v>
      </c>
    </row>
    <row r="14" spans="1:11" x14ac:dyDescent="0.25">
      <c r="A14" s="144"/>
      <c r="B14" t="s">
        <v>116</v>
      </c>
      <c r="C14" s="137">
        <v>417076</v>
      </c>
      <c r="G14" t="s">
        <v>122</v>
      </c>
      <c r="H14" s="137">
        <v>201557</v>
      </c>
    </row>
    <row r="15" spans="1:11" x14ac:dyDescent="0.25">
      <c r="A15" s="144"/>
      <c r="B15" t="s">
        <v>117</v>
      </c>
      <c r="C15" s="137">
        <v>946876</v>
      </c>
      <c r="G15" t="s">
        <v>112</v>
      </c>
      <c r="H15" s="137">
        <v>45451</v>
      </c>
    </row>
    <row r="16" spans="1:11" x14ac:dyDescent="0.25">
      <c r="A16" s="144"/>
      <c r="B16" t="s">
        <v>113</v>
      </c>
      <c r="C16" s="137">
        <v>2318566</v>
      </c>
    </row>
    <row r="17" spans="1:5" x14ac:dyDescent="0.25">
      <c r="A17" s="144"/>
      <c r="B17" s="139" t="s">
        <v>118</v>
      </c>
      <c r="D17">
        <v>19.579999999999998</v>
      </c>
      <c r="E17" t="s">
        <v>132</v>
      </c>
    </row>
    <row r="18" spans="1:5" x14ac:dyDescent="0.25">
      <c r="A18" s="144"/>
      <c r="B18" t="s">
        <v>119</v>
      </c>
      <c r="C18" s="137">
        <v>1245224</v>
      </c>
    </row>
    <row r="19" spans="1:5" x14ac:dyDescent="0.25">
      <c r="A19" s="144"/>
      <c r="B19" t="s">
        <v>120</v>
      </c>
      <c r="C19" s="137">
        <v>548448</v>
      </c>
    </row>
    <row r="20" spans="1:5" x14ac:dyDescent="0.25">
      <c r="A20" s="144"/>
      <c r="B20" t="s">
        <v>113</v>
      </c>
      <c r="C20" s="137">
        <v>1793672</v>
      </c>
    </row>
    <row r="21" spans="1:5" x14ac:dyDescent="0.25">
      <c r="A21" s="144"/>
      <c r="B21" s="138" t="s">
        <v>121</v>
      </c>
      <c r="D21">
        <v>18.489999999999998</v>
      </c>
      <c r="E21" t="s">
        <v>133</v>
      </c>
    </row>
    <row r="22" spans="1:5" x14ac:dyDescent="0.25">
      <c r="A22" s="144"/>
      <c r="B22" t="s">
        <v>122</v>
      </c>
      <c r="C22" s="137">
        <v>201557</v>
      </c>
    </row>
    <row r="23" spans="1:5" x14ac:dyDescent="0.25">
      <c r="A23" s="144"/>
      <c r="B23" s="138" t="s">
        <v>123</v>
      </c>
      <c r="D23">
        <v>17.45</v>
      </c>
      <c r="E23" t="s">
        <v>131</v>
      </c>
    </row>
    <row r="24" spans="1:5" x14ac:dyDescent="0.25">
      <c r="A24" s="144"/>
      <c r="B24" t="s">
        <v>124</v>
      </c>
      <c r="C24" s="137">
        <v>245499</v>
      </c>
    </row>
    <row r="30" spans="1:5" x14ac:dyDescent="0.25">
      <c r="C30" s="137">
        <f>SUM(C24,C22,C20,C16,C11)</f>
        <v>9987500</v>
      </c>
    </row>
  </sheetData>
  <mergeCells count="2">
    <mergeCell ref="A4:A11"/>
    <mergeCell ref="A12:A24"/>
  </mergeCells>
  <hyperlinks>
    <hyperlink ref="A1" r:id="rId1"/>
  </hyperlinks>
  <pageMargins left="0.7" right="0.7" top="0.75" bottom="0.75" header="0.3" footer="0.3"/>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workbookViewId="0">
      <pane xSplit="1" ySplit="4" topLeftCell="B5" activePane="bottomRight" state="frozen"/>
      <selection pane="topRight" activeCell="B1" sqref="B1"/>
      <selection pane="bottomLeft" activeCell="A4" sqref="A4"/>
      <selection pane="bottomRight" activeCell="W14" sqref="W14"/>
    </sheetView>
  </sheetViews>
  <sheetFormatPr defaultColWidth="8.85546875" defaultRowHeight="12.75" x14ac:dyDescent="0.2"/>
  <cols>
    <col min="1" max="1" width="7" style="1" customWidth="1"/>
    <col min="2" max="13" width="7.140625" style="1" customWidth="1"/>
    <col min="14" max="14" width="0.7109375" style="1" customWidth="1"/>
    <col min="15" max="15" width="7.140625" style="1" customWidth="1"/>
    <col min="16" max="17" width="6.85546875" style="1" customWidth="1"/>
    <col min="18" max="18" width="6.42578125" style="1" customWidth="1"/>
    <col min="19" max="19" width="0.7109375" style="1" hidden="1" customWidth="1"/>
    <col min="20" max="20" width="6.42578125" style="1" customWidth="1"/>
    <col min="21" max="21" width="6.140625" style="1" customWidth="1"/>
    <col min="22" max="22" width="8" style="1" customWidth="1"/>
    <col min="23" max="16384" width="8.85546875" style="1"/>
  </cols>
  <sheetData>
    <row r="1" spans="1:31" ht="15" x14ac:dyDescent="0.25">
      <c r="A1" s="21" t="s">
        <v>47</v>
      </c>
    </row>
    <row r="2" spans="1:31" x14ac:dyDescent="0.2">
      <c r="A2" s="20" t="s">
        <v>46</v>
      </c>
      <c r="B2" s="19"/>
      <c r="C2" s="19"/>
      <c r="D2" s="19"/>
      <c r="E2" s="19"/>
      <c r="F2" s="19"/>
      <c r="G2" s="19"/>
      <c r="H2" s="19"/>
      <c r="I2" s="19"/>
      <c r="J2" s="19"/>
      <c r="K2" s="19"/>
      <c r="L2" s="19"/>
      <c r="M2" s="19"/>
      <c r="N2" s="19"/>
      <c r="O2" s="19"/>
      <c r="P2" s="19"/>
      <c r="Q2" s="19"/>
      <c r="R2" s="19"/>
      <c r="S2" s="19"/>
      <c r="T2" s="19"/>
      <c r="U2" s="19"/>
    </row>
    <row r="3" spans="1:31" x14ac:dyDescent="0.2">
      <c r="A3" s="19" t="s">
        <v>45</v>
      </c>
      <c r="B3" s="18" t="s">
        <v>44</v>
      </c>
      <c r="C3" s="18" t="s">
        <v>43</v>
      </c>
      <c r="D3" s="18" t="s">
        <v>42</v>
      </c>
      <c r="E3" s="18" t="s">
        <v>41</v>
      </c>
      <c r="F3" s="18" t="s">
        <v>40</v>
      </c>
      <c r="G3" s="18" t="s">
        <v>39</v>
      </c>
      <c r="H3" s="18" t="s">
        <v>38</v>
      </c>
      <c r="I3" s="18" t="s">
        <v>37</v>
      </c>
      <c r="J3" s="18" t="s">
        <v>36</v>
      </c>
      <c r="K3" s="18" t="s">
        <v>35</v>
      </c>
      <c r="L3" s="18" t="s">
        <v>34</v>
      </c>
      <c r="M3" s="18" t="s">
        <v>33</v>
      </c>
      <c r="N3" s="19" t="s">
        <v>3</v>
      </c>
      <c r="O3" s="18" t="s">
        <v>32</v>
      </c>
      <c r="P3" s="18" t="s">
        <v>31</v>
      </c>
      <c r="Q3" s="18" t="s">
        <v>30</v>
      </c>
      <c r="R3" s="18" t="s">
        <v>29</v>
      </c>
      <c r="S3" s="18" t="s">
        <v>3</v>
      </c>
      <c r="T3" s="18" t="s">
        <v>28</v>
      </c>
      <c r="U3" s="18" t="s">
        <v>27</v>
      </c>
    </row>
    <row r="4" spans="1:31" x14ac:dyDescent="0.2">
      <c r="B4" s="17" t="s">
        <v>26</v>
      </c>
      <c r="C4" s="17"/>
      <c r="D4" s="17"/>
      <c r="E4" s="17"/>
      <c r="F4" s="17"/>
      <c r="G4" s="17"/>
      <c r="H4" s="17"/>
      <c r="I4" s="17"/>
      <c r="J4" s="17"/>
      <c r="K4" s="17"/>
      <c r="L4" s="17"/>
      <c r="M4" s="17"/>
      <c r="N4" s="17"/>
      <c r="O4" s="17"/>
      <c r="P4" s="17"/>
      <c r="Q4" s="17"/>
      <c r="R4" s="17"/>
      <c r="S4" s="17"/>
      <c r="T4" s="17"/>
      <c r="U4" s="17"/>
      <c r="W4" s="2"/>
      <c r="X4" s="2"/>
      <c r="Y4" s="2"/>
      <c r="Z4" s="2"/>
      <c r="AA4" s="2"/>
      <c r="AB4" s="2"/>
      <c r="AC4" s="2"/>
      <c r="AD4" s="2"/>
      <c r="AE4" s="2"/>
    </row>
    <row r="5" spans="1:31" x14ac:dyDescent="0.2">
      <c r="A5" s="3"/>
      <c r="B5" s="3"/>
      <c r="C5" s="3"/>
      <c r="D5" s="3"/>
      <c r="E5" s="3"/>
      <c r="F5" s="3"/>
      <c r="G5" s="3"/>
      <c r="H5" s="3"/>
      <c r="I5" s="3"/>
      <c r="J5" s="3"/>
      <c r="K5" s="3"/>
      <c r="L5" s="3"/>
      <c r="M5" s="3"/>
      <c r="N5" s="3"/>
      <c r="O5" s="3"/>
      <c r="P5" s="3"/>
      <c r="Q5" s="3"/>
      <c r="R5" s="3"/>
      <c r="S5" s="3"/>
      <c r="T5" s="3"/>
      <c r="U5" s="3"/>
      <c r="W5" s="2"/>
      <c r="X5" s="2"/>
      <c r="Y5" s="2"/>
      <c r="Z5" s="2"/>
      <c r="AA5" s="2"/>
      <c r="AB5" s="2"/>
      <c r="AC5" s="2"/>
      <c r="AD5" s="2"/>
      <c r="AE5" s="2"/>
    </row>
    <row r="6" spans="1:31" x14ac:dyDescent="0.2">
      <c r="A6" s="16" t="s">
        <v>25</v>
      </c>
      <c r="B6" s="14">
        <v>20.059999999999999</v>
      </c>
      <c r="C6" s="14">
        <v>26.13</v>
      </c>
      <c r="D6" s="14">
        <v>23.6</v>
      </c>
      <c r="E6" s="14">
        <v>24.34</v>
      </c>
      <c r="F6" s="14">
        <v>35.549999999999997</v>
      </c>
      <c r="G6" s="14">
        <v>35.4</v>
      </c>
      <c r="H6" s="14">
        <v>33.32</v>
      </c>
      <c r="I6" s="14">
        <v>35.159999999999997</v>
      </c>
      <c r="J6" s="14">
        <v>37.29</v>
      </c>
      <c r="K6" s="14">
        <v>42.3</v>
      </c>
      <c r="L6" s="14">
        <v>40.72</v>
      </c>
      <c r="M6" s="14">
        <v>33.700000000000003</v>
      </c>
      <c r="N6" s="3"/>
      <c r="O6" s="14">
        <f t="shared" ref="O6:O40" si="0">AVERAGE(B6:D6)</f>
        <v>23.263333333333332</v>
      </c>
      <c r="P6" s="14">
        <f t="shared" ref="P6:P40" si="1">AVERAGE(E6:G6)</f>
        <v>31.763333333333332</v>
      </c>
      <c r="Q6" s="14">
        <f t="shared" ref="Q6:Q40" si="2">AVERAGE(H6:J6)</f>
        <v>35.256666666666661</v>
      </c>
      <c r="R6" s="14">
        <f t="shared" ref="R6:R39" si="3">AVERAGE(K6:M6)</f>
        <v>38.906666666666666</v>
      </c>
      <c r="S6" s="15" t="s">
        <v>3</v>
      </c>
      <c r="T6" s="14">
        <f t="shared" ref="T6:T18" si="4">AVERAGE(B6:M6)</f>
        <v>32.297499999999999</v>
      </c>
      <c r="U6" s="14" t="s">
        <v>24</v>
      </c>
      <c r="W6" s="2"/>
      <c r="X6" s="2"/>
      <c r="Y6" s="2"/>
      <c r="Z6" s="2"/>
      <c r="AA6" s="2"/>
      <c r="AB6" s="2"/>
      <c r="AC6" s="2"/>
      <c r="AD6" s="2"/>
      <c r="AE6" s="2"/>
    </row>
    <row r="7" spans="1:31" x14ac:dyDescent="0.2">
      <c r="A7" s="16" t="s">
        <v>23</v>
      </c>
      <c r="B7" s="14">
        <v>33.03</v>
      </c>
      <c r="C7" s="14">
        <v>29.83</v>
      </c>
      <c r="D7" s="14">
        <v>27.56</v>
      </c>
      <c r="E7" s="14">
        <v>21.48</v>
      </c>
      <c r="F7" s="14">
        <v>18.79</v>
      </c>
      <c r="G7" s="14">
        <v>20.22</v>
      </c>
      <c r="H7" s="14">
        <v>19.38</v>
      </c>
      <c r="I7" s="14">
        <v>17.59</v>
      </c>
      <c r="J7" s="14">
        <v>13.8</v>
      </c>
      <c r="K7" s="14">
        <v>14.85</v>
      </c>
      <c r="L7" s="14">
        <v>14.71</v>
      </c>
      <c r="M7" s="14">
        <v>14.86</v>
      </c>
      <c r="N7" s="3"/>
      <c r="O7" s="14">
        <f t="shared" si="0"/>
        <v>30.14</v>
      </c>
      <c r="P7" s="14">
        <f t="shared" si="1"/>
        <v>20.16333333333333</v>
      </c>
      <c r="Q7" s="14">
        <f t="shared" si="2"/>
        <v>16.923333333333332</v>
      </c>
      <c r="R7" s="14">
        <f t="shared" si="3"/>
        <v>14.806666666666667</v>
      </c>
      <c r="S7" s="15" t="s">
        <v>3</v>
      </c>
      <c r="T7" s="14">
        <f t="shared" si="4"/>
        <v>20.508333333333336</v>
      </c>
      <c r="U7" s="14">
        <f t="shared" ref="U7:U27" si="5">(+O7+P7+Q7+R6)/4</f>
        <v>26.533333333333331</v>
      </c>
      <c r="W7" s="2"/>
      <c r="X7" s="2"/>
      <c r="Y7" s="2"/>
      <c r="Z7" s="2"/>
      <c r="AA7" s="2"/>
      <c r="AB7" s="2"/>
      <c r="AC7" s="2"/>
      <c r="AD7" s="2"/>
      <c r="AE7" s="2"/>
    </row>
    <row r="8" spans="1:31" x14ac:dyDescent="0.2">
      <c r="A8" s="16" t="s">
        <v>22</v>
      </c>
      <c r="B8" s="14">
        <v>14.77</v>
      </c>
      <c r="C8" s="14">
        <v>14.94</v>
      </c>
      <c r="D8" s="14">
        <v>13.6</v>
      </c>
      <c r="E8" s="14">
        <v>13.05</v>
      </c>
      <c r="F8" s="14">
        <v>11.83</v>
      </c>
      <c r="G8" s="14">
        <v>10.5</v>
      </c>
      <c r="H8" s="14">
        <v>11.38</v>
      </c>
      <c r="I8" s="14">
        <v>9.14</v>
      </c>
      <c r="J8" s="14">
        <v>8.58</v>
      </c>
      <c r="K8" s="14">
        <v>8.5399999999999991</v>
      </c>
      <c r="L8" s="14">
        <v>9.64</v>
      </c>
      <c r="M8" s="14">
        <v>10.35</v>
      </c>
      <c r="N8" s="3"/>
      <c r="O8" s="14">
        <f t="shared" si="0"/>
        <v>14.436666666666667</v>
      </c>
      <c r="P8" s="14">
        <f t="shared" si="1"/>
        <v>11.793333333333335</v>
      </c>
      <c r="Q8" s="14">
        <f t="shared" si="2"/>
        <v>9.7000000000000011</v>
      </c>
      <c r="R8" s="14">
        <f t="shared" si="3"/>
        <v>9.51</v>
      </c>
      <c r="S8" s="15" t="s">
        <v>3</v>
      </c>
      <c r="T8" s="14">
        <f t="shared" si="4"/>
        <v>11.36</v>
      </c>
      <c r="U8" s="14">
        <f t="shared" si="5"/>
        <v>12.684166666666668</v>
      </c>
      <c r="W8" s="2"/>
      <c r="X8" s="2"/>
      <c r="Y8" s="2"/>
      <c r="Z8" s="2"/>
      <c r="AA8" s="2"/>
      <c r="AB8" s="2"/>
      <c r="AC8" s="2"/>
      <c r="AD8" s="2"/>
      <c r="AE8" s="2"/>
    </row>
    <row r="9" spans="1:31" x14ac:dyDescent="0.2">
      <c r="A9" s="16" t="s">
        <v>21</v>
      </c>
      <c r="B9" s="14">
        <v>9.69</v>
      </c>
      <c r="C9" s="14">
        <v>9.6999999999999993</v>
      </c>
      <c r="D9" s="14">
        <v>9.75</v>
      </c>
      <c r="E9" s="14">
        <v>10</v>
      </c>
      <c r="F9" s="14">
        <v>12.26</v>
      </c>
      <c r="G9" s="14">
        <v>14.07</v>
      </c>
      <c r="H9" s="14">
        <v>13.36</v>
      </c>
      <c r="I9" s="14">
        <v>13.19</v>
      </c>
      <c r="J9" s="14">
        <v>11.79</v>
      </c>
      <c r="K9" s="14">
        <v>11.89</v>
      </c>
      <c r="L9" s="14">
        <v>10.38</v>
      </c>
      <c r="M9" s="14">
        <v>10.71</v>
      </c>
      <c r="N9" s="3"/>
      <c r="O9" s="14">
        <f t="shared" si="0"/>
        <v>9.7133333333333329</v>
      </c>
      <c r="P9" s="14">
        <f t="shared" si="1"/>
        <v>12.11</v>
      </c>
      <c r="Q9" s="14">
        <f t="shared" si="2"/>
        <v>12.78</v>
      </c>
      <c r="R9" s="14">
        <f t="shared" si="3"/>
        <v>10.993333333333334</v>
      </c>
      <c r="S9" s="15" t="s">
        <v>3</v>
      </c>
      <c r="T9" s="14">
        <f t="shared" si="4"/>
        <v>11.399166666666666</v>
      </c>
      <c r="U9" s="14">
        <f t="shared" si="5"/>
        <v>11.028333333333332</v>
      </c>
      <c r="W9" s="2"/>
      <c r="X9" s="2"/>
      <c r="Y9" s="2"/>
      <c r="Z9" s="2"/>
      <c r="AA9" s="2"/>
      <c r="AB9" s="2"/>
      <c r="AC9" s="2"/>
      <c r="AD9" s="2"/>
      <c r="AE9" s="2"/>
    </row>
    <row r="10" spans="1:31" x14ac:dyDescent="0.2">
      <c r="A10" s="16" t="s">
        <v>20</v>
      </c>
      <c r="B10" s="14">
        <v>9.61</v>
      </c>
      <c r="C10" s="14">
        <v>8.76</v>
      </c>
      <c r="D10" s="14">
        <v>8.27</v>
      </c>
      <c r="E10" s="14">
        <v>7.89</v>
      </c>
      <c r="F10" s="14">
        <v>7.4</v>
      </c>
      <c r="G10" s="14">
        <v>7.62</v>
      </c>
      <c r="H10" s="14">
        <v>6.88</v>
      </c>
      <c r="I10" s="14">
        <v>6.95</v>
      </c>
      <c r="J10" s="14">
        <v>7.48</v>
      </c>
      <c r="K10" s="14">
        <v>7.79</v>
      </c>
      <c r="L10" s="14">
        <v>7.36</v>
      </c>
      <c r="M10" s="14">
        <v>6.51</v>
      </c>
      <c r="N10" s="3"/>
      <c r="O10" s="14">
        <f t="shared" si="0"/>
        <v>8.879999999999999</v>
      </c>
      <c r="P10" s="14">
        <f t="shared" si="1"/>
        <v>7.6366666666666667</v>
      </c>
      <c r="Q10" s="14">
        <f t="shared" si="2"/>
        <v>7.1033333333333344</v>
      </c>
      <c r="R10" s="14">
        <f t="shared" si="3"/>
        <v>7.22</v>
      </c>
      <c r="S10" s="15" t="s">
        <v>3</v>
      </c>
      <c r="T10" s="14">
        <f t="shared" si="4"/>
        <v>7.7100000000000009</v>
      </c>
      <c r="U10" s="14">
        <f t="shared" si="5"/>
        <v>8.6533333333333342</v>
      </c>
      <c r="W10" s="2"/>
      <c r="X10" s="2"/>
      <c r="Y10" s="2"/>
      <c r="Z10" s="2"/>
      <c r="AA10" s="2"/>
      <c r="AB10" s="2"/>
      <c r="AC10" s="2"/>
      <c r="AD10" s="2"/>
      <c r="AE10" s="2"/>
    </row>
    <row r="11" spans="1:31" x14ac:dyDescent="0.2">
      <c r="A11" s="3" t="s">
        <v>19</v>
      </c>
      <c r="B11" s="14">
        <v>6.43</v>
      </c>
      <c r="C11" s="14">
        <v>6.25</v>
      </c>
      <c r="D11" s="14">
        <v>6.03</v>
      </c>
      <c r="E11" s="14">
        <v>6</v>
      </c>
      <c r="F11" s="14">
        <v>5.9</v>
      </c>
      <c r="G11" s="14">
        <v>6</v>
      </c>
      <c r="H11" s="14">
        <v>6.19</v>
      </c>
      <c r="I11" s="14">
        <v>7.16</v>
      </c>
      <c r="J11" s="14">
        <v>7.95</v>
      </c>
      <c r="K11" s="14">
        <v>7.71</v>
      </c>
      <c r="L11" s="14">
        <v>8.02</v>
      </c>
      <c r="M11" s="14">
        <v>7.86</v>
      </c>
      <c r="N11" s="15" t="s">
        <v>3</v>
      </c>
      <c r="O11" s="14">
        <f t="shared" si="0"/>
        <v>6.2366666666666672</v>
      </c>
      <c r="P11" s="14">
        <f t="shared" si="1"/>
        <v>5.9666666666666659</v>
      </c>
      <c r="Q11" s="14">
        <f t="shared" si="2"/>
        <v>7.1000000000000005</v>
      </c>
      <c r="R11" s="14">
        <f t="shared" si="3"/>
        <v>7.8633333333333333</v>
      </c>
      <c r="S11" s="15" t="s">
        <v>3</v>
      </c>
      <c r="T11" s="14">
        <f t="shared" si="4"/>
        <v>6.7916666666666652</v>
      </c>
      <c r="U11" s="14">
        <f t="shared" si="5"/>
        <v>6.6308333333333334</v>
      </c>
      <c r="W11" s="2"/>
      <c r="X11" s="2"/>
      <c r="Y11" s="2"/>
      <c r="Z11" s="2"/>
      <c r="AA11" s="2"/>
      <c r="AB11" s="2"/>
      <c r="AC11" s="2"/>
      <c r="AD11" s="2"/>
      <c r="AE11" s="2"/>
    </row>
    <row r="12" spans="1:31" x14ac:dyDescent="0.2">
      <c r="A12" s="3" t="s">
        <v>18</v>
      </c>
      <c r="B12" s="14">
        <v>7.63</v>
      </c>
      <c r="C12" s="14">
        <v>7.97</v>
      </c>
      <c r="D12" s="14">
        <v>8.9499999999999993</v>
      </c>
      <c r="E12" s="14">
        <v>10.1</v>
      </c>
      <c r="F12" s="14">
        <v>9.49</v>
      </c>
      <c r="G12" s="14">
        <v>8.43</v>
      </c>
      <c r="H12" s="14">
        <v>8.11</v>
      </c>
      <c r="I12" s="14">
        <v>8.51</v>
      </c>
      <c r="J12" s="14">
        <v>8.0299999999999994</v>
      </c>
      <c r="K12" s="14">
        <v>8.16</v>
      </c>
      <c r="L12" s="14">
        <v>8.26</v>
      </c>
      <c r="M12" s="14">
        <v>8.0500000000000007</v>
      </c>
      <c r="N12" s="15" t="s">
        <v>3</v>
      </c>
      <c r="O12" s="14">
        <f t="shared" si="0"/>
        <v>8.1833333333333318</v>
      </c>
      <c r="P12" s="14">
        <f t="shared" si="1"/>
        <v>9.34</v>
      </c>
      <c r="Q12" s="14">
        <f t="shared" si="2"/>
        <v>8.2166666666666668</v>
      </c>
      <c r="R12" s="14">
        <f t="shared" si="3"/>
        <v>8.1566666666666681</v>
      </c>
      <c r="S12" s="15" t="s">
        <v>3</v>
      </c>
      <c r="T12" s="14">
        <f t="shared" si="4"/>
        <v>8.4741666666666671</v>
      </c>
      <c r="U12" s="14">
        <f t="shared" si="5"/>
        <v>8.4008333333333347</v>
      </c>
      <c r="W12" s="2"/>
      <c r="X12" s="2"/>
      <c r="Y12" s="2"/>
      <c r="Z12" s="2"/>
      <c r="AA12" s="2"/>
      <c r="AB12" s="2"/>
      <c r="AC12" s="2"/>
      <c r="AD12" s="2"/>
      <c r="AE12" s="2"/>
    </row>
    <row r="13" spans="1:31" x14ac:dyDescent="0.2">
      <c r="A13" s="3" t="s">
        <v>17</v>
      </c>
      <c r="B13" s="14">
        <v>8.65</v>
      </c>
      <c r="C13" s="14">
        <v>9.23</v>
      </c>
      <c r="D13" s="14">
        <v>9.4499999999999993</v>
      </c>
      <c r="E13" s="14">
        <v>8.66</v>
      </c>
      <c r="F13" s="14">
        <v>8.64</v>
      </c>
      <c r="G13" s="14">
        <v>8.24</v>
      </c>
      <c r="H13" s="14">
        <v>8.09</v>
      </c>
      <c r="I13" s="14">
        <v>8.09</v>
      </c>
      <c r="J13" s="14">
        <v>8.36</v>
      </c>
      <c r="K13" s="14">
        <v>8.56</v>
      </c>
      <c r="L13" s="14">
        <v>8.9600000000000009</v>
      </c>
      <c r="M13" s="14">
        <v>10.029999999999999</v>
      </c>
      <c r="N13" s="15" t="s">
        <v>3</v>
      </c>
      <c r="O13" s="14">
        <f t="shared" si="0"/>
        <v>9.1100000000000012</v>
      </c>
      <c r="P13" s="14">
        <f t="shared" si="1"/>
        <v>8.5133333333333336</v>
      </c>
      <c r="Q13" s="14">
        <f t="shared" si="2"/>
        <v>8.18</v>
      </c>
      <c r="R13" s="14">
        <f t="shared" si="3"/>
        <v>9.1833333333333353</v>
      </c>
      <c r="S13" s="15" t="s">
        <v>3</v>
      </c>
      <c r="T13" s="14">
        <f t="shared" si="4"/>
        <v>8.7466666666666679</v>
      </c>
      <c r="U13" s="14">
        <f t="shared" si="5"/>
        <v>8.49</v>
      </c>
      <c r="W13" s="2"/>
      <c r="X13" s="2"/>
      <c r="Y13" s="2"/>
      <c r="Z13" s="2"/>
      <c r="AA13" s="2"/>
      <c r="AB13" s="2"/>
      <c r="AC13" s="2"/>
      <c r="AD13" s="2"/>
      <c r="AE13" s="2"/>
    </row>
    <row r="14" spans="1:31" x14ac:dyDescent="0.2">
      <c r="A14" s="3" t="s">
        <v>16</v>
      </c>
      <c r="B14" s="14">
        <v>11.41</v>
      </c>
      <c r="C14" s="14">
        <v>10.51</v>
      </c>
      <c r="D14" s="14">
        <v>10.67</v>
      </c>
      <c r="E14" s="14">
        <v>10.86</v>
      </c>
      <c r="F14" s="14">
        <v>11.25</v>
      </c>
      <c r="G14" s="14">
        <v>12.39</v>
      </c>
      <c r="H14" s="14">
        <v>14.85</v>
      </c>
      <c r="I14" s="14">
        <v>12.46</v>
      </c>
      <c r="J14" s="14">
        <v>11.62</v>
      </c>
      <c r="K14" s="14">
        <v>11.94</v>
      </c>
      <c r="L14" s="14">
        <v>12.76</v>
      </c>
      <c r="M14" s="14">
        <v>13.39</v>
      </c>
      <c r="N14" s="15" t="s">
        <v>3</v>
      </c>
      <c r="O14" s="14">
        <f t="shared" si="0"/>
        <v>10.863333333333335</v>
      </c>
      <c r="P14" s="14">
        <f t="shared" si="1"/>
        <v>11.5</v>
      </c>
      <c r="Q14" s="14">
        <f t="shared" si="2"/>
        <v>12.976666666666667</v>
      </c>
      <c r="R14" s="14">
        <f t="shared" si="3"/>
        <v>12.696666666666667</v>
      </c>
      <c r="S14" s="15" t="s">
        <v>3</v>
      </c>
      <c r="T14" s="14">
        <f t="shared" si="4"/>
        <v>12.009166666666667</v>
      </c>
      <c r="U14" s="14">
        <f t="shared" si="5"/>
        <v>11.130833333333335</v>
      </c>
      <c r="W14" s="2"/>
      <c r="X14" s="2"/>
      <c r="Y14" s="2"/>
      <c r="Z14" s="2"/>
      <c r="AA14" s="2"/>
      <c r="AB14" s="2"/>
      <c r="AC14" s="2"/>
      <c r="AD14" s="2"/>
      <c r="AE14" s="2"/>
    </row>
    <row r="15" spans="1:31" x14ac:dyDescent="0.2">
      <c r="A15" s="3" t="s">
        <v>15</v>
      </c>
      <c r="B15" s="14">
        <v>12.63</v>
      </c>
      <c r="C15" s="14">
        <v>13.41</v>
      </c>
      <c r="D15" s="14">
        <v>14.52</v>
      </c>
      <c r="E15" s="14">
        <v>15.19</v>
      </c>
      <c r="F15" s="14">
        <v>15.9</v>
      </c>
      <c r="G15" s="14">
        <v>17.7</v>
      </c>
      <c r="H15" s="14">
        <v>21.19</v>
      </c>
      <c r="I15" s="14">
        <v>22.45</v>
      </c>
      <c r="J15" s="14">
        <v>19.79</v>
      </c>
      <c r="K15" s="14">
        <v>18</v>
      </c>
      <c r="L15" s="14">
        <v>18.079999999999998</v>
      </c>
      <c r="M15" s="14">
        <v>17</v>
      </c>
      <c r="N15" s="15" t="s">
        <v>3</v>
      </c>
      <c r="O15" s="14">
        <f t="shared" si="0"/>
        <v>13.520000000000001</v>
      </c>
      <c r="P15" s="14">
        <f t="shared" si="1"/>
        <v>16.263333333333332</v>
      </c>
      <c r="Q15" s="14">
        <f t="shared" si="2"/>
        <v>21.143333333333334</v>
      </c>
      <c r="R15" s="14">
        <f t="shared" si="3"/>
        <v>17.693333333333332</v>
      </c>
      <c r="S15" s="15" t="s">
        <v>3</v>
      </c>
      <c r="T15" s="14">
        <f t="shared" si="4"/>
        <v>17.155000000000001</v>
      </c>
      <c r="U15" s="14">
        <f t="shared" si="5"/>
        <v>15.905833333333332</v>
      </c>
      <c r="W15" s="2"/>
      <c r="X15" s="2"/>
      <c r="Y15" s="2"/>
      <c r="Z15" s="2"/>
      <c r="AA15" s="2"/>
      <c r="AB15" s="2"/>
      <c r="AC15" s="2"/>
      <c r="AD15" s="2"/>
      <c r="AE15" s="2"/>
    </row>
    <row r="16" spans="1:31" x14ac:dyDescent="0.2">
      <c r="A16" s="3" t="s">
        <v>14</v>
      </c>
      <c r="B16" s="14">
        <v>19.010000000000002</v>
      </c>
      <c r="C16" s="14">
        <v>19.55</v>
      </c>
      <c r="D16" s="14">
        <v>20.03</v>
      </c>
      <c r="E16" s="14">
        <v>20.309999999999999</v>
      </c>
      <c r="F16" s="14">
        <v>20.329999999999998</v>
      </c>
      <c r="G16" s="14">
        <v>18.36</v>
      </c>
      <c r="H16" s="14">
        <v>17.420000000000002</v>
      </c>
      <c r="I16" s="14">
        <v>16.54</v>
      </c>
      <c r="J16" s="14">
        <v>14.39</v>
      </c>
      <c r="K16" s="14">
        <v>13.99</v>
      </c>
      <c r="L16" s="14">
        <v>14.01</v>
      </c>
      <c r="M16" s="14">
        <v>13.85</v>
      </c>
      <c r="N16" s="15" t="s">
        <v>3</v>
      </c>
      <c r="O16" s="14">
        <f t="shared" si="0"/>
        <v>19.53</v>
      </c>
      <c r="P16" s="14">
        <f t="shared" si="1"/>
        <v>19.666666666666668</v>
      </c>
      <c r="Q16" s="14">
        <f t="shared" si="2"/>
        <v>16.116666666666667</v>
      </c>
      <c r="R16" s="14">
        <f t="shared" si="3"/>
        <v>13.950000000000001</v>
      </c>
      <c r="S16" s="15" t="s">
        <v>3</v>
      </c>
      <c r="T16" s="14">
        <f t="shared" si="4"/>
        <v>17.315833333333334</v>
      </c>
      <c r="U16" s="14">
        <f t="shared" si="5"/>
        <v>18.251666666666669</v>
      </c>
      <c r="W16" s="2"/>
      <c r="X16" s="2"/>
      <c r="Y16" s="2"/>
      <c r="Z16" s="2"/>
      <c r="AA16" s="2"/>
      <c r="AB16" s="2"/>
      <c r="AC16" s="2"/>
      <c r="AD16" s="2"/>
      <c r="AE16" s="2"/>
    </row>
    <row r="17" spans="1:31" x14ac:dyDescent="0.2">
      <c r="A17" s="3" t="s">
        <v>13</v>
      </c>
      <c r="B17" s="14">
        <v>13.39</v>
      </c>
      <c r="C17" s="14">
        <v>13.4</v>
      </c>
      <c r="D17" s="14">
        <v>13.86</v>
      </c>
      <c r="E17" s="14">
        <v>12.9</v>
      </c>
      <c r="F17" s="14">
        <v>12.99</v>
      </c>
      <c r="G17" s="14">
        <v>13.94</v>
      </c>
      <c r="H17" s="14">
        <v>14.73</v>
      </c>
      <c r="I17" s="14">
        <v>14.4</v>
      </c>
      <c r="J17" s="14">
        <v>13.09</v>
      </c>
      <c r="K17" s="14">
        <v>13.03</v>
      </c>
      <c r="L17" s="14">
        <v>12.71</v>
      </c>
      <c r="M17" s="14">
        <v>12.46</v>
      </c>
      <c r="N17" s="15" t="s">
        <v>3</v>
      </c>
      <c r="O17" s="14">
        <f t="shared" si="0"/>
        <v>13.549999999999999</v>
      </c>
      <c r="P17" s="14">
        <f t="shared" si="1"/>
        <v>13.276666666666666</v>
      </c>
      <c r="Q17" s="14">
        <f t="shared" si="2"/>
        <v>14.073333333333332</v>
      </c>
      <c r="R17" s="14">
        <f t="shared" si="3"/>
        <v>12.733333333333334</v>
      </c>
      <c r="S17" s="15" t="s">
        <v>3</v>
      </c>
      <c r="T17" s="14">
        <f t="shared" si="4"/>
        <v>13.408333333333333</v>
      </c>
      <c r="U17" s="14">
        <f t="shared" si="5"/>
        <v>13.7125</v>
      </c>
      <c r="W17" s="2"/>
      <c r="X17" s="2"/>
      <c r="Y17" s="2"/>
      <c r="Z17" s="2"/>
      <c r="AA17" s="2"/>
      <c r="AB17" s="2"/>
      <c r="AC17" s="2"/>
      <c r="AD17" s="2"/>
      <c r="AE17" s="2"/>
    </row>
    <row r="18" spans="1:31" x14ac:dyDescent="0.2">
      <c r="A18" s="3" t="s">
        <v>12</v>
      </c>
      <c r="B18" s="14">
        <v>12.18</v>
      </c>
      <c r="C18" s="14">
        <v>11.92</v>
      </c>
      <c r="D18" s="14">
        <v>12.19</v>
      </c>
      <c r="E18" s="14">
        <v>12.54</v>
      </c>
      <c r="F18" s="14">
        <v>12.89</v>
      </c>
      <c r="G18" s="14">
        <v>13.41</v>
      </c>
      <c r="H18" s="14">
        <v>13.41</v>
      </c>
      <c r="I18" s="14">
        <v>12.96</v>
      </c>
      <c r="J18" s="14">
        <v>12.29</v>
      </c>
      <c r="K18" s="14">
        <v>11.94</v>
      </c>
      <c r="L18" s="14">
        <v>11.68</v>
      </c>
      <c r="M18" s="14">
        <v>11.26</v>
      </c>
      <c r="N18" s="15" t="s">
        <v>3</v>
      </c>
      <c r="O18" s="14">
        <f t="shared" si="0"/>
        <v>12.096666666666666</v>
      </c>
      <c r="P18" s="14">
        <f t="shared" si="1"/>
        <v>12.946666666666667</v>
      </c>
      <c r="Q18" s="14">
        <f t="shared" si="2"/>
        <v>12.886666666666665</v>
      </c>
      <c r="R18" s="14">
        <f t="shared" si="3"/>
        <v>11.626666666666665</v>
      </c>
      <c r="S18" s="15" t="s">
        <v>3</v>
      </c>
      <c r="T18" s="14">
        <f t="shared" si="4"/>
        <v>12.389166666666666</v>
      </c>
      <c r="U18" s="14">
        <f t="shared" si="5"/>
        <v>12.665833333333333</v>
      </c>
      <c r="W18" s="2"/>
      <c r="X18" s="2"/>
      <c r="Y18" s="2"/>
      <c r="Z18" s="2"/>
      <c r="AA18" s="2"/>
      <c r="AB18" s="2"/>
      <c r="AC18" s="2"/>
      <c r="AD18" s="2"/>
      <c r="AE18" s="2"/>
    </row>
    <row r="19" spans="1:31" x14ac:dyDescent="0.2">
      <c r="A19" s="3" t="s">
        <v>11</v>
      </c>
      <c r="B19" s="14">
        <v>11.6</v>
      </c>
      <c r="C19" s="14">
        <v>11.97</v>
      </c>
      <c r="D19" s="14">
        <v>13.05</v>
      </c>
      <c r="E19" s="14">
        <v>13.38</v>
      </c>
      <c r="F19" s="14">
        <v>13.39</v>
      </c>
      <c r="G19" s="14">
        <v>12.64</v>
      </c>
      <c r="H19" s="14">
        <v>12.2</v>
      </c>
      <c r="I19" s="14">
        <v>13.05</v>
      </c>
      <c r="J19" s="14">
        <v>12.9</v>
      </c>
      <c r="K19" s="14">
        <v>13.23</v>
      </c>
      <c r="L19" s="14">
        <v>13.15</v>
      </c>
      <c r="M19" s="14">
        <v>12.97</v>
      </c>
      <c r="N19" s="15" t="s">
        <v>3</v>
      </c>
      <c r="O19" s="14">
        <f t="shared" si="0"/>
        <v>12.206666666666669</v>
      </c>
      <c r="P19" s="14">
        <f t="shared" si="1"/>
        <v>13.136666666666668</v>
      </c>
      <c r="Q19" s="14">
        <f t="shared" si="2"/>
        <v>12.716666666666667</v>
      </c>
      <c r="R19" s="14">
        <f t="shared" si="3"/>
        <v>13.116666666666667</v>
      </c>
      <c r="S19" s="15" t="s">
        <v>3</v>
      </c>
      <c r="T19" s="14">
        <f t="shared" ref="T19:T39" si="6">AVERAGE(O19:R19)</f>
        <v>12.794166666666667</v>
      </c>
      <c r="U19" s="14">
        <f t="shared" si="5"/>
        <v>12.421666666666667</v>
      </c>
      <c r="W19" s="2"/>
      <c r="X19" s="2"/>
      <c r="Y19" s="2"/>
      <c r="Z19" s="2"/>
      <c r="AA19" s="2"/>
      <c r="AB19" s="2"/>
      <c r="AC19" s="2"/>
      <c r="AD19" s="2"/>
      <c r="AE19" s="2"/>
    </row>
    <row r="20" spans="1:31" x14ac:dyDescent="0.2">
      <c r="A20" s="3" t="s">
        <v>10</v>
      </c>
      <c r="B20" s="14">
        <v>13.14</v>
      </c>
      <c r="C20" s="14">
        <v>14.11</v>
      </c>
      <c r="D20" s="14">
        <v>15.46</v>
      </c>
      <c r="E20" s="14">
        <v>14.92</v>
      </c>
      <c r="F20" s="14">
        <v>15.77</v>
      </c>
      <c r="G20" s="14">
        <v>16.05</v>
      </c>
      <c r="H20" s="14">
        <v>15.54</v>
      </c>
      <c r="I20" s="14">
        <v>15.62</v>
      </c>
      <c r="J20" s="14">
        <v>15.42</v>
      </c>
      <c r="K20" s="14">
        <v>15.46</v>
      </c>
      <c r="L20" s="14">
        <v>17.77</v>
      </c>
      <c r="M20" s="14">
        <v>18.649999999999999</v>
      </c>
      <c r="N20" s="15" t="s">
        <v>3</v>
      </c>
      <c r="O20" s="14">
        <f t="shared" si="0"/>
        <v>14.236666666666666</v>
      </c>
      <c r="P20" s="14">
        <f t="shared" si="1"/>
        <v>15.579999999999998</v>
      </c>
      <c r="Q20" s="14">
        <f t="shared" si="2"/>
        <v>15.526666666666666</v>
      </c>
      <c r="R20" s="14">
        <f t="shared" si="3"/>
        <v>17.293333333333333</v>
      </c>
      <c r="S20" s="15" t="s">
        <v>3</v>
      </c>
      <c r="T20" s="14">
        <f t="shared" si="6"/>
        <v>15.659166666666664</v>
      </c>
      <c r="U20" s="14">
        <f t="shared" si="5"/>
        <v>14.614999999999998</v>
      </c>
      <c r="W20" s="2"/>
      <c r="X20" s="2"/>
      <c r="Y20" s="2"/>
      <c r="Z20" s="2"/>
      <c r="AA20" s="2"/>
      <c r="AB20" s="2"/>
      <c r="AC20" s="2"/>
      <c r="AD20" s="2"/>
      <c r="AE20" s="2"/>
    </row>
    <row r="21" spans="1:31" x14ac:dyDescent="0.2">
      <c r="A21" s="3" t="s">
        <v>9</v>
      </c>
      <c r="B21" s="14">
        <v>18.75</v>
      </c>
      <c r="C21" s="14">
        <v>18.170000000000002</v>
      </c>
      <c r="D21" s="14">
        <v>17.45</v>
      </c>
      <c r="E21" s="14">
        <v>16.309999999999999</v>
      </c>
      <c r="F21" s="14">
        <v>17.05</v>
      </c>
      <c r="G21" s="14">
        <v>19.16</v>
      </c>
      <c r="H21" s="14">
        <v>20.27</v>
      </c>
      <c r="I21" s="14">
        <v>20.010000000000002</v>
      </c>
      <c r="J21" s="14">
        <v>16.579999999999998</v>
      </c>
      <c r="K21" s="14">
        <v>17.29</v>
      </c>
      <c r="L21" s="14">
        <v>17.64</v>
      </c>
      <c r="M21" s="14">
        <v>17.21</v>
      </c>
      <c r="N21" s="15" t="s">
        <v>3</v>
      </c>
      <c r="O21" s="14">
        <f t="shared" si="0"/>
        <v>18.123333333333335</v>
      </c>
      <c r="P21" s="14">
        <f t="shared" si="1"/>
        <v>17.506666666666664</v>
      </c>
      <c r="Q21" s="14">
        <f t="shared" si="2"/>
        <v>18.953333333333333</v>
      </c>
      <c r="R21" s="14">
        <f t="shared" si="3"/>
        <v>17.38</v>
      </c>
      <c r="S21" s="15" t="s">
        <v>3</v>
      </c>
      <c r="T21" s="14">
        <f t="shared" si="6"/>
        <v>17.990833333333331</v>
      </c>
      <c r="U21" s="14">
        <f t="shared" si="5"/>
        <v>17.969166666666666</v>
      </c>
      <c r="W21" s="2"/>
      <c r="X21" s="2"/>
      <c r="Y21" s="2"/>
      <c r="Z21" s="2"/>
      <c r="AA21" s="2"/>
      <c r="AB21" s="2"/>
      <c r="AC21" s="2"/>
      <c r="AD21" s="2"/>
      <c r="AE21" s="2"/>
    </row>
    <row r="22" spans="1:31" x14ac:dyDescent="0.2">
      <c r="A22" s="3" t="s">
        <v>8</v>
      </c>
      <c r="B22" s="14">
        <v>17.36</v>
      </c>
      <c r="C22" s="14">
        <v>17.899999999999999</v>
      </c>
      <c r="D22" s="14">
        <v>18.14</v>
      </c>
      <c r="E22" s="14">
        <v>18.02</v>
      </c>
      <c r="F22" s="14">
        <v>17.79</v>
      </c>
      <c r="G22" s="14">
        <v>18</v>
      </c>
      <c r="H22" s="14">
        <v>16.989999999999998</v>
      </c>
      <c r="I22" s="14">
        <v>16.809999999999999</v>
      </c>
      <c r="J22" s="14">
        <v>15.74</v>
      </c>
      <c r="K22" s="14">
        <v>14.87</v>
      </c>
      <c r="L22" s="14">
        <v>14.09</v>
      </c>
      <c r="M22" s="14">
        <v>13.95</v>
      </c>
      <c r="N22" s="15" t="s">
        <v>3</v>
      </c>
      <c r="O22" s="14">
        <f t="shared" si="0"/>
        <v>17.8</v>
      </c>
      <c r="P22" s="14">
        <f t="shared" si="1"/>
        <v>17.936666666666667</v>
      </c>
      <c r="Q22" s="14">
        <f t="shared" si="2"/>
        <v>16.513333333333332</v>
      </c>
      <c r="R22" s="14">
        <f t="shared" si="3"/>
        <v>14.303333333333333</v>
      </c>
      <c r="S22" s="15" t="s">
        <v>3</v>
      </c>
      <c r="T22" s="14">
        <f t="shared" si="6"/>
        <v>16.638333333333332</v>
      </c>
      <c r="U22" s="14">
        <f t="shared" si="5"/>
        <v>17.407499999999999</v>
      </c>
      <c r="W22" s="2"/>
      <c r="X22" s="2"/>
      <c r="Y22" s="2"/>
      <c r="Z22" s="2"/>
      <c r="AA22" s="2"/>
      <c r="AB22" s="2"/>
      <c r="AC22" s="2"/>
      <c r="AD22" s="2"/>
      <c r="AE22" s="2"/>
    </row>
    <row r="23" spans="1:31" x14ac:dyDescent="0.2">
      <c r="A23" s="3" t="s">
        <v>7</v>
      </c>
      <c r="B23" s="14">
        <v>13.87</v>
      </c>
      <c r="C23" s="14">
        <v>13.98</v>
      </c>
      <c r="D23" s="14">
        <v>14.05</v>
      </c>
      <c r="E23" s="14">
        <v>14.19</v>
      </c>
      <c r="F23" s="14">
        <v>14.61</v>
      </c>
      <c r="G23" s="14">
        <v>14.93</v>
      </c>
      <c r="H23" s="14">
        <v>15.07</v>
      </c>
      <c r="I23" s="14">
        <v>15.66</v>
      </c>
      <c r="J23" s="14">
        <v>14.51</v>
      </c>
      <c r="K23" s="14">
        <v>13.58</v>
      </c>
      <c r="L23" s="14">
        <v>13.81</v>
      </c>
      <c r="M23" s="14">
        <v>13.64</v>
      </c>
      <c r="N23" s="15" t="s">
        <v>3</v>
      </c>
      <c r="O23" s="14">
        <f t="shared" si="0"/>
        <v>13.966666666666669</v>
      </c>
      <c r="P23" s="14">
        <f t="shared" si="1"/>
        <v>14.576666666666666</v>
      </c>
      <c r="Q23" s="14">
        <f t="shared" si="2"/>
        <v>15.08</v>
      </c>
      <c r="R23" s="14">
        <f t="shared" si="3"/>
        <v>13.676666666666668</v>
      </c>
      <c r="S23" s="15" t="s">
        <v>3</v>
      </c>
      <c r="T23" s="14">
        <f t="shared" si="6"/>
        <v>14.325000000000001</v>
      </c>
      <c r="U23" s="14">
        <f t="shared" si="5"/>
        <v>14.481666666666667</v>
      </c>
      <c r="W23" s="2"/>
      <c r="X23" s="2"/>
      <c r="Y23" s="2"/>
      <c r="Z23" s="2"/>
      <c r="AA23" s="2"/>
      <c r="AB23" s="2"/>
      <c r="AC23" s="2"/>
      <c r="AD23" s="2"/>
      <c r="AE23" s="2"/>
    </row>
    <row r="24" spans="1:31" x14ac:dyDescent="0.2">
      <c r="A24" s="13" t="s">
        <v>6</v>
      </c>
      <c r="B24" s="10">
        <v>13.52</v>
      </c>
      <c r="C24" s="10">
        <v>12.78</v>
      </c>
      <c r="D24" s="10">
        <v>12.23</v>
      </c>
      <c r="E24" s="10">
        <v>11.63</v>
      </c>
      <c r="F24" s="10">
        <v>12</v>
      </c>
      <c r="G24" s="10">
        <v>11.8</v>
      </c>
      <c r="H24" s="10">
        <v>11.65</v>
      </c>
      <c r="I24" s="10">
        <v>11.62</v>
      </c>
      <c r="J24" s="10">
        <v>10.050000000000001</v>
      </c>
      <c r="K24" s="10">
        <v>10</v>
      </c>
      <c r="L24" s="10">
        <v>10.78</v>
      </c>
      <c r="M24" s="10">
        <v>10.97</v>
      </c>
      <c r="N24" s="11" t="s">
        <v>3</v>
      </c>
      <c r="O24" s="10">
        <f t="shared" si="0"/>
        <v>12.843333333333334</v>
      </c>
      <c r="P24" s="10">
        <f t="shared" si="1"/>
        <v>11.810000000000002</v>
      </c>
      <c r="Q24" s="10">
        <f t="shared" si="2"/>
        <v>11.106666666666667</v>
      </c>
      <c r="R24" s="10">
        <f t="shared" si="3"/>
        <v>10.583333333333334</v>
      </c>
      <c r="S24" s="11" t="s">
        <v>3</v>
      </c>
      <c r="T24" s="10">
        <f t="shared" si="6"/>
        <v>11.585833333333335</v>
      </c>
      <c r="U24" s="10">
        <f t="shared" si="5"/>
        <v>12.359166666666669</v>
      </c>
      <c r="W24" s="2"/>
      <c r="X24" s="2"/>
      <c r="Y24" s="2"/>
      <c r="Z24" s="2"/>
      <c r="AA24" s="2"/>
      <c r="AB24" s="2"/>
      <c r="AC24" s="2"/>
      <c r="AD24" s="2"/>
      <c r="AE24" s="2"/>
    </row>
    <row r="25" spans="1:31" x14ac:dyDescent="0.2">
      <c r="A25" s="12" t="s">
        <v>5</v>
      </c>
      <c r="B25" s="10">
        <v>10.99</v>
      </c>
      <c r="C25" s="10">
        <v>10.5</v>
      </c>
      <c r="D25" s="10">
        <v>9.85</v>
      </c>
      <c r="E25" s="10">
        <v>8.7899999999999991</v>
      </c>
      <c r="F25" s="10">
        <v>9.1300000000000008</v>
      </c>
      <c r="G25" s="10">
        <v>9.93</v>
      </c>
      <c r="H25" s="10">
        <v>9.4700000000000006</v>
      </c>
      <c r="I25" s="10">
        <v>9.0399999999999991</v>
      </c>
      <c r="J25" s="10">
        <v>8.2799999999999994</v>
      </c>
      <c r="K25" s="10">
        <v>7.85</v>
      </c>
      <c r="L25" s="10">
        <v>7.73</v>
      </c>
      <c r="M25" s="10">
        <v>7.61</v>
      </c>
      <c r="N25" s="11" t="s">
        <v>3</v>
      </c>
      <c r="O25" s="10">
        <f t="shared" si="0"/>
        <v>10.446666666666667</v>
      </c>
      <c r="P25" s="10">
        <f t="shared" si="1"/>
        <v>9.2833333333333332</v>
      </c>
      <c r="Q25" s="10">
        <f t="shared" si="2"/>
        <v>8.93</v>
      </c>
      <c r="R25" s="10">
        <f t="shared" si="3"/>
        <v>7.73</v>
      </c>
      <c r="S25" s="11" t="s">
        <v>3</v>
      </c>
      <c r="T25" s="10">
        <f t="shared" si="6"/>
        <v>9.0975000000000001</v>
      </c>
      <c r="U25" s="10">
        <f t="shared" si="5"/>
        <v>9.8108333333333331</v>
      </c>
      <c r="V25" s="2"/>
      <c r="W25" s="2"/>
      <c r="X25" s="2"/>
      <c r="Y25" s="2"/>
      <c r="Z25" s="2"/>
      <c r="AA25" s="2"/>
      <c r="AB25" s="2"/>
      <c r="AC25" s="2"/>
      <c r="AD25" s="2"/>
      <c r="AE25" s="2"/>
    </row>
    <row r="26" spans="1:31" x14ac:dyDescent="0.2">
      <c r="A26" s="12" t="s">
        <v>4</v>
      </c>
      <c r="B26" s="10">
        <v>7.7</v>
      </c>
      <c r="C26" s="10">
        <v>7.67</v>
      </c>
      <c r="D26" s="10">
        <v>7.83</v>
      </c>
      <c r="E26" s="10">
        <v>8.66</v>
      </c>
      <c r="F26" s="10">
        <v>9.06</v>
      </c>
      <c r="G26" s="10">
        <v>10.63</v>
      </c>
      <c r="H26" s="10">
        <v>11.38</v>
      </c>
      <c r="I26" s="10">
        <v>11.29</v>
      </c>
      <c r="J26" s="10">
        <v>11.74</v>
      </c>
      <c r="K26" s="10">
        <v>11.76</v>
      </c>
      <c r="L26" s="10">
        <v>11.02</v>
      </c>
      <c r="M26" s="10">
        <v>10.95</v>
      </c>
      <c r="N26" s="11" t="s">
        <v>3</v>
      </c>
      <c r="O26" s="10">
        <f t="shared" si="0"/>
        <v>7.7333333333333343</v>
      </c>
      <c r="P26" s="10">
        <f t="shared" si="1"/>
        <v>9.4500000000000011</v>
      </c>
      <c r="Q26" s="10">
        <f t="shared" si="2"/>
        <v>11.47</v>
      </c>
      <c r="R26" s="10">
        <f t="shared" si="3"/>
        <v>11.243333333333334</v>
      </c>
      <c r="S26" s="11" t="s">
        <v>3</v>
      </c>
      <c r="T26" s="10">
        <f t="shared" si="6"/>
        <v>9.9741666666666671</v>
      </c>
      <c r="U26" s="10">
        <f t="shared" si="5"/>
        <v>9.095833333333335</v>
      </c>
      <c r="V26" s="2"/>
      <c r="W26" s="2"/>
      <c r="X26" s="2"/>
      <c r="Y26" s="2"/>
      <c r="Z26" s="2"/>
      <c r="AA26" s="2"/>
      <c r="AB26" s="2"/>
      <c r="AC26" s="2"/>
      <c r="AD26" s="2"/>
      <c r="AE26" s="2"/>
    </row>
    <row r="27" spans="1:31" s="2" customFormat="1" x14ac:dyDescent="0.2">
      <c r="A27" s="12">
        <v>2001</v>
      </c>
      <c r="B27" s="10">
        <v>11.27</v>
      </c>
      <c r="C27" s="10">
        <v>10.65</v>
      </c>
      <c r="D27" s="10">
        <v>10.26</v>
      </c>
      <c r="E27" s="10">
        <v>10.61</v>
      </c>
      <c r="F27" s="10">
        <v>11.71</v>
      </c>
      <c r="G27" s="10">
        <v>12.68</v>
      </c>
      <c r="H27" s="10">
        <v>12.6</v>
      </c>
      <c r="I27" s="10">
        <v>12.08</v>
      </c>
      <c r="J27" s="10">
        <v>10.66</v>
      </c>
      <c r="K27" s="10">
        <v>10.19</v>
      </c>
      <c r="L27" s="10">
        <v>11.27</v>
      </c>
      <c r="M27" s="10">
        <v>11.52</v>
      </c>
      <c r="N27" s="11" t="s">
        <v>3</v>
      </c>
      <c r="O27" s="10">
        <f t="shared" si="0"/>
        <v>10.726666666666667</v>
      </c>
      <c r="P27" s="10">
        <f t="shared" si="1"/>
        <v>11.666666666666666</v>
      </c>
      <c r="Q27" s="10">
        <f t="shared" si="2"/>
        <v>11.780000000000001</v>
      </c>
      <c r="R27" s="10">
        <f t="shared" si="3"/>
        <v>10.993333333333334</v>
      </c>
      <c r="S27" s="11"/>
      <c r="T27" s="10">
        <f t="shared" si="6"/>
        <v>11.291666666666666</v>
      </c>
      <c r="U27" s="10">
        <f t="shared" si="5"/>
        <v>11.354166666666666</v>
      </c>
    </row>
    <row r="28" spans="1:31" s="2" customFormat="1" x14ac:dyDescent="0.2">
      <c r="A28" s="12">
        <v>2002</v>
      </c>
      <c r="B28" s="10">
        <v>11.88</v>
      </c>
      <c r="C28" s="10">
        <v>10.8</v>
      </c>
      <c r="D28" s="10">
        <v>10.81</v>
      </c>
      <c r="E28" s="10">
        <v>10.09</v>
      </c>
      <c r="F28" s="10">
        <v>10.28</v>
      </c>
      <c r="G28" s="10">
        <v>10.02</v>
      </c>
      <c r="H28" s="10">
        <v>10.23</v>
      </c>
      <c r="I28" s="10">
        <v>10.33</v>
      </c>
      <c r="J28" s="10">
        <v>9.68</v>
      </c>
      <c r="K28" s="10">
        <v>9.7200000000000006</v>
      </c>
      <c r="L28" s="10">
        <v>10.16</v>
      </c>
      <c r="M28" s="10">
        <v>10.25</v>
      </c>
      <c r="N28" s="11"/>
      <c r="O28" s="10">
        <f t="shared" si="0"/>
        <v>11.163333333333334</v>
      </c>
      <c r="P28" s="10">
        <f t="shared" si="1"/>
        <v>10.129999999999999</v>
      </c>
      <c r="Q28" s="10">
        <f t="shared" si="2"/>
        <v>10.08</v>
      </c>
      <c r="R28" s="10">
        <f t="shared" si="3"/>
        <v>10.043333333333335</v>
      </c>
      <c r="S28" s="11"/>
      <c r="T28" s="10">
        <f t="shared" si="6"/>
        <v>10.354166666666668</v>
      </c>
      <c r="U28" s="10">
        <f t="shared" ref="U28:U40" si="7">(R27+O28+P28+Q28)/4</f>
        <v>10.591666666666665</v>
      </c>
    </row>
    <row r="29" spans="1:31" s="2" customFormat="1" x14ac:dyDescent="0.2">
      <c r="A29" s="12">
        <v>2003</v>
      </c>
      <c r="B29" s="10">
        <v>10.64</v>
      </c>
      <c r="C29" s="10">
        <v>11.1</v>
      </c>
      <c r="D29" s="10">
        <v>10.51</v>
      </c>
      <c r="E29" s="10">
        <v>10.14</v>
      </c>
      <c r="F29" s="10">
        <v>9.9499999999999993</v>
      </c>
      <c r="G29" s="10">
        <v>9.66</v>
      </c>
      <c r="H29" s="10">
        <v>9.84</v>
      </c>
      <c r="I29" s="10">
        <v>9.74</v>
      </c>
      <c r="J29" s="10">
        <v>8.9499999999999993</v>
      </c>
      <c r="K29" s="10">
        <v>8.39</v>
      </c>
      <c r="L29" s="10">
        <v>8.67</v>
      </c>
      <c r="M29" s="10">
        <v>9.23</v>
      </c>
      <c r="N29" s="11"/>
      <c r="O29" s="10">
        <f t="shared" si="0"/>
        <v>10.75</v>
      </c>
      <c r="P29" s="10">
        <f t="shared" si="1"/>
        <v>9.9166666666666661</v>
      </c>
      <c r="Q29" s="10">
        <f t="shared" si="2"/>
        <v>9.51</v>
      </c>
      <c r="R29" s="10">
        <f t="shared" si="3"/>
        <v>8.7633333333333336</v>
      </c>
      <c r="S29" s="11"/>
      <c r="T29" s="10">
        <f t="shared" si="6"/>
        <v>9.7349999999999994</v>
      </c>
      <c r="U29" s="10">
        <f t="shared" si="7"/>
        <v>10.055</v>
      </c>
    </row>
    <row r="30" spans="1:31" s="2" customFormat="1" x14ac:dyDescent="0.2">
      <c r="A30" s="12">
        <v>2004</v>
      </c>
      <c r="B30" s="10">
        <v>9.16</v>
      </c>
      <c r="C30" s="10">
        <v>9.5399999999999991</v>
      </c>
      <c r="D30" s="10">
        <v>10.59</v>
      </c>
      <c r="E30" s="10">
        <v>11.19</v>
      </c>
      <c r="F30" s="10">
        <v>10.78</v>
      </c>
      <c r="G30" s="10">
        <v>10.73</v>
      </c>
      <c r="H30" s="10">
        <v>11.81</v>
      </c>
      <c r="I30" s="10">
        <v>11.8</v>
      </c>
      <c r="J30" s="10">
        <v>11.12</v>
      </c>
      <c r="K30" s="10">
        <v>11.21</v>
      </c>
      <c r="L30" s="10">
        <v>11.27</v>
      </c>
      <c r="M30" s="10">
        <v>11.23</v>
      </c>
      <c r="N30" s="11"/>
      <c r="O30" s="10">
        <f t="shared" si="0"/>
        <v>9.7633333333333336</v>
      </c>
      <c r="P30" s="10">
        <f t="shared" si="1"/>
        <v>10.9</v>
      </c>
      <c r="Q30" s="10">
        <f t="shared" si="2"/>
        <v>11.576666666666666</v>
      </c>
      <c r="R30" s="10">
        <f t="shared" si="3"/>
        <v>11.236666666666666</v>
      </c>
      <c r="S30" s="11"/>
      <c r="T30" s="10">
        <f t="shared" si="6"/>
        <v>10.869166666666667</v>
      </c>
      <c r="U30" s="10">
        <f t="shared" si="7"/>
        <v>10.250833333333334</v>
      </c>
    </row>
    <row r="31" spans="1:31" s="2" customFormat="1" x14ac:dyDescent="0.2">
      <c r="A31" s="12">
        <v>2005</v>
      </c>
      <c r="B31" s="10">
        <v>11.63</v>
      </c>
      <c r="C31" s="10">
        <v>12.09</v>
      </c>
      <c r="D31" s="10">
        <v>12.02</v>
      </c>
      <c r="E31" s="10">
        <v>11.76</v>
      </c>
      <c r="F31" s="10">
        <v>11.75</v>
      </c>
      <c r="G31" s="10">
        <v>12.61</v>
      </c>
      <c r="H31" s="10">
        <v>14.7</v>
      </c>
      <c r="I31" s="10">
        <v>14.81</v>
      </c>
      <c r="J31" s="10">
        <v>14.6</v>
      </c>
      <c r="K31" s="10">
        <v>14.18</v>
      </c>
      <c r="L31" s="10">
        <v>13.1</v>
      </c>
      <c r="M31" s="10">
        <v>15</v>
      </c>
      <c r="N31" s="11"/>
      <c r="O31" s="10">
        <f t="shared" si="0"/>
        <v>11.913333333333332</v>
      </c>
      <c r="P31" s="10">
        <f t="shared" si="1"/>
        <v>12.04</v>
      </c>
      <c r="Q31" s="10">
        <f t="shared" si="2"/>
        <v>14.703333333333333</v>
      </c>
      <c r="R31" s="10">
        <f t="shared" si="3"/>
        <v>14.093333333333334</v>
      </c>
      <c r="S31" s="11"/>
      <c r="T31" s="10">
        <f t="shared" si="6"/>
        <v>13.1875</v>
      </c>
      <c r="U31" s="10">
        <f t="shared" si="7"/>
        <v>12.473333333333333</v>
      </c>
    </row>
    <row r="32" spans="1:31" s="2" customFormat="1" x14ac:dyDescent="0.2">
      <c r="A32" s="12">
        <v>2006</v>
      </c>
      <c r="B32" s="10">
        <v>16.920000000000002</v>
      </c>
      <c r="C32" s="10">
        <v>19.989999999999998</v>
      </c>
      <c r="D32" s="10">
        <v>20.45</v>
      </c>
      <c r="E32" s="10">
        <v>21.35</v>
      </c>
      <c r="F32" s="10">
        <v>21.81</v>
      </c>
      <c r="G32" s="10">
        <v>20.93</v>
      </c>
      <c r="H32" s="10">
        <v>20.95</v>
      </c>
      <c r="I32" s="10">
        <v>18.16</v>
      </c>
      <c r="J32" s="10">
        <v>17.32</v>
      </c>
      <c r="K32" s="10">
        <v>17.920000000000002</v>
      </c>
      <c r="L32" s="10">
        <v>16.41</v>
      </c>
      <c r="M32" s="10">
        <v>15.86</v>
      </c>
      <c r="N32" s="11"/>
      <c r="O32" s="10">
        <f t="shared" si="0"/>
        <v>19.12</v>
      </c>
      <c r="P32" s="10">
        <f t="shared" si="1"/>
        <v>21.363333333333333</v>
      </c>
      <c r="Q32" s="10">
        <f t="shared" si="2"/>
        <v>18.809999999999999</v>
      </c>
      <c r="R32" s="10">
        <f t="shared" si="3"/>
        <v>16.73</v>
      </c>
      <c r="S32" s="11"/>
      <c r="T32" s="10">
        <f t="shared" si="6"/>
        <v>19.005833333333335</v>
      </c>
      <c r="U32" s="10">
        <f t="shared" si="7"/>
        <v>18.346666666666668</v>
      </c>
    </row>
    <row r="33" spans="1:31" s="2" customFormat="1" x14ac:dyDescent="0.2">
      <c r="A33" s="12">
        <v>2007</v>
      </c>
      <c r="B33" s="10">
        <v>15.13</v>
      </c>
      <c r="C33" s="10">
        <v>14.92</v>
      </c>
      <c r="D33" s="10">
        <v>15.59</v>
      </c>
      <c r="E33" s="10">
        <v>14.21</v>
      </c>
      <c r="F33" s="10">
        <v>14.94</v>
      </c>
      <c r="G33" s="10">
        <v>14.36</v>
      </c>
      <c r="H33" s="10">
        <v>14.13</v>
      </c>
      <c r="I33" s="10">
        <v>12.87</v>
      </c>
      <c r="J33" s="10">
        <v>12.54</v>
      </c>
      <c r="K33" s="10">
        <v>12.56</v>
      </c>
      <c r="L33" s="10">
        <v>13</v>
      </c>
      <c r="M33" s="10">
        <v>13.78</v>
      </c>
      <c r="N33" s="11"/>
      <c r="O33" s="10">
        <f t="shared" si="0"/>
        <v>15.213333333333333</v>
      </c>
      <c r="P33" s="10">
        <f t="shared" si="1"/>
        <v>14.503333333333332</v>
      </c>
      <c r="Q33" s="10">
        <f t="shared" si="2"/>
        <v>13.18</v>
      </c>
      <c r="R33" s="10">
        <f t="shared" si="3"/>
        <v>13.113333333333335</v>
      </c>
      <c r="S33" s="11"/>
      <c r="T33" s="10">
        <f t="shared" si="6"/>
        <v>14.0025</v>
      </c>
      <c r="U33" s="10">
        <f t="shared" si="7"/>
        <v>14.906666666666666</v>
      </c>
    </row>
    <row r="34" spans="1:31" s="2" customFormat="1" x14ac:dyDescent="0.2">
      <c r="A34" s="12">
        <v>2008</v>
      </c>
      <c r="B34" s="10">
        <v>15.17</v>
      </c>
      <c r="C34" s="10">
        <v>16.61</v>
      </c>
      <c r="D34" s="10">
        <v>15.79</v>
      </c>
      <c r="E34" s="10">
        <v>15.87</v>
      </c>
      <c r="F34" s="10">
        <v>14.92</v>
      </c>
      <c r="G34" s="10">
        <v>16.350000000000001</v>
      </c>
      <c r="H34" s="10">
        <v>17.059999999999999</v>
      </c>
      <c r="I34" s="10">
        <v>17.920000000000002</v>
      </c>
      <c r="J34" s="10">
        <v>17.52</v>
      </c>
      <c r="K34" s="10">
        <v>15.07</v>
      </c>
      <c r="L34" s="10">
        <v>15</v>
      </c>
      <c r="M34" s="10">
        <v>14.27</v>
      </c>
      <c r="N34" s="11"/>
      <c r="O34" s="10">
        <f t="shared" si="0"/>
        <v>15.856666666666667</v>
      </c>
      <c r="P34" s="10">
        <f t="shared" si="1"/>
        <v>15.713333333333333</v>
      </c>
      <c r="Q34" s="10">
        <f t="shared" si="2"/>
        <v>17.5</v>
      </c>
      <c r="R34" s="10">
        <f t="shared" si="3"/>
        <v>14.780000000000001</v>
      </c>
      <c r="S34" s="11"/>
      <c r="T34" s="10">
        <f t="shared" si="6"/>
        <v>15.9625</v>
      </c>
      <c r="U34" s="10">
        <f t="shared" si="7"/>
        <v>15.545833333333334</v>
      </c>
    </row>
    <row r="35" spans="1:31" s="2" customFormat="1" x14ac:dyDescent="0.2">
      <c r="A35" s="12">
        <v>2009</v>
      </c>
      <c r="B35" s="10">
        <v>15.67</v>
      </c>
      <c r="C35" s="10">
        <v>17.600000000000001</v>
      </c>
      <c r="D35" s="10">
        <v>17.829999999999998</v>
      </c>
      <c r="E35" s="10">
        <v>18.38</v>
      </c>
      <c r="F35" s="10">
        <v>20.100000000000001</v>
      </c>
      <c r="G35" s="10">
        <v>19.98</v>
      </c>
      <c r="H35" s="10">
        <v>21.36</v>
      </c>
      <c r="I35" s="10">
        <v>24.89</v>
      </c>
      <c r="J35" s="10">
        <v>26.27</v>
      </c>
      <c r="K35" s="10">
        <v>26.5</v>
      </c>
      <c r="L35" s="10">
        <v>27.3</v>
      </c>
      <c r="M35" s="10">
        <v>29.71</v>
      </c>
      <c r="N35" s="11"/>
      <c r="O35" s="10">
        <f t="shared" si="0"/>
        <v>17.033333333333335</v>
      </c>
      <c r="P35" s="10">
        <f t="shared" si="1"/>
        <v>19.486666666666668</v>
      </c>
      <c r="Q35" s="10">
        <f t="shared" si="2"/>
        <v>24.173333333333332</v>
      </c>
      <c r="R35" s="10">
        <f t="shared" si="3"/>
        <v>27.836666666666662</v>
      </c>
      <c r="S35" s="11"/>
      <c r="T35" s="10">
        <f t="shared" si="6"/>
        <v>22.1325</v>
      </c>
      <c r="U35" s="10">
        <f t="shared" si="7"/>
        <v>18.868333333333332</v>
      </c>
    </row>
    <row r="36" spans="1:31" s="2" customFormat="1" x14ac:dyDescent="0.2">
      <c r="A36" s="12">
        <v>2010</v>
      </c>
      <c r="B36" s="10">
        <v>33.32</v>
      </c>
      <c r="C36" s="10">
        <v>32.28</v>
      </c>
      <c r="D36" s="10">
        <v>24.53</v>
      </c>
      <c r="E36" s="10">
        <v>21.67</v>
      </c>
      <c r="F36" s="10">
        <v>21.4</v>
      </c>
      <c r="G36" s="10">
        <v>23.08</v>
      </c>
      <c r="H36" s="10">
        <v>25.94</v>
      </c>
      <c r="I36" s="10">
        <v>25.32</v>
      </c>
      <c r="J36" s="10">
        <v>26.95</v>
      </c>
      <c r="K36" s="10">
        <v>31.21</v>
      </c>
      <c r="L36" s="10">
        <v>32.869999999999997</v>
      </c>
      <c r="M36" s="10">
        <v>34.78</v>
      </c>
      <c r="N36" s="11"/>
      <c r="O36" s="10">
        <f t="shared" si="0"/>
        <v>30.043333333333333</v>
      </c>
      <c r="P36" s="10">
        <f t="shared" si="1"/>
        <v>22.05</v>
      </c>
      <c r="Q36" s="10">
        <f t="shared" si="2"/>
        <v>26.070000000000004</v>
      </c>
      <c r="R36" s="10">
        <f t="shared" si="3"/>
        <v>32.953333333333333</v>
      </c>
      <c r="S36" s="11"/>
      <c r="T36" s="10">
        <f t="shared" si="6"/>
        <v>27.779166666666669</v>
      </c>
      <c r="U36" s="10">
        <f t="shared" si="7"/>
        <v>26.5</v>
      </c>
    </row>
    <row r="37" spans="1:31" s="2" customFormat="1" x14ac:dyDescent="0.2">
      <c r="A37" s="12">
        <v>2011</v>
      </c>
      <c r="B37" s="10">
        <v>35.58</v>
      </c>
      <c r="C37" s="10">
        <v>33.979999999999997</v>
      </c>
      <c r="D37" s="10">
        <v>32.49</v>
      </c>
      <c r="E37" s="10">
        <v>29.11</v>
      </c>
      <c r="F37" s="10">
        <v>27.95</v>
      </c>
      <c r="G37" s="10">
        <v>32.65</v>
      </c>
      <c r="H37" s="10">
        <v>34.51</v>
      </c>
      <c r="I37" s="10">
        <v>34.33</v>
      </c>
      <c r="J37" s="10">
        <v>32.090000000000003</v>
      </c>
      <c r="K37" s="10">
        <v>31.22</v>
      </c>
      <c r="L37" s="10">
        <v>28.65</v>
      </c>
      <c r="M37" s="10">
        <v>27.58</v>
      </c>
      <c r="N37" s="11"/>
      <c r="O37" s="10">
        <f t="shared" si="0"/>
        <v>34.016666666666673</v>
      </c>
      <c r="P37" s="10">
        <f t="shared" si="1"/>
        <v>29.903333333333336</v>
      </c>
      <c r="Q37" s="10">
        <f t="shared" si="2"/>
        <v>33.643333333333338</v>
      </c>
      <c r="R37" s="10">
        <f t="shared" si="3"/>
        <v>29.149999999999995</v>
      </c>
      <c r="S37" s="11"/>
      <c r="T37" s="10">
        <f t="shared" si="6"/>
        <v>31.678333333333335</v>
      </c>
      <c r="U37" s="10">
        <f t="shared" si="7"/>
        <v>32.62916666666667</v>
      </c>
    </row>
    <row r="38" spans="1:31" s="2" customFormat="1" x14ac:dyDescent="0.2">
      <c r="A38" s="12">
        <v>2012</v>
      </c>
      <c r="B38" s="10">
        <v>28.56</v>
      </c>
      <c r="C38" s="10">
        <v>28.85</v>
      </c>
      <c r="D38" s="10">
        <v>29.35</v>
      </c>
      <c r="E38" s="10">
        <v>27.22</v>
      </c>
      <c r="F38" s="10">
        <v>25.48</v>
      </c>
      <c r="G38" s="10">
        <v>26.67</v>
      </c>
      <c r="H38" s="10">
        <v>27.91</v>
      </c>
      <c r="I38" s="10">
        <v>26.04</v>
      </c>
      <c r="J38" s="10">
        <v>25.51</v>
      </c>
      <c r="K38" s="10">
        <v>25.61</v>
      </c>
      <c r="L38" s="10">
        <v>23.37</v>
      </c>
      <c r="M38" s="10">
        <v>23.39</v>
      </c>
      <c r="N38" s="11"/>
      <c r="O38" s="10">
        <f t="shared" si="0"/>
        <v>28.919999999999998</v>
      </c>
      <c r="P38" s="10">
        <f t="shared" si="1"/>
        <v>26.456666666666667</v>
      </c>
      <c r="Q38" s="10">
        <f t="shared" si="2"/>
        <v>26.486666666666668</v>
      </c>
      <c r="R38" s="10">
        <f t="shared" si="3"/>
        <v>24.123333333333335</v>
      </c>
      <c r="S38" s="11"/>
      <c r="T38" s="10">
        <f t="shared" si="6"/>
        <v>26.496666666666666</v>
      </c>
      <c r="U38" s="10">
        <f t="shared" si="7"/>
        <v>27.75333333333333</v>
      </c>
    </row>
    <row r="39" spans="1:31" s="2" customFormat="1" x14ac:dyDescent="0.2">
      <c r="A39" s="12">
        <v>2013</v>
      </c>
      <c r="B39" s="10">
        <v>22.72</v>
      </c>
      <c r="C39" s="10">
        <v>22.75</v>
      </c>
      <c r="D39" s="10">
        <v>23.82</v>
      </c>
      <c r="E39" s="10">
        <v>22.64</v>
      </c>
      <c r="F39" s="10">
        <v>21.9</v>
      </c>
      <c r="G39" s="10">
        <v>22.23</v>
      </c>
      <c r="H39" s="10">
        <v>21.48</v>
      </c>
      <c r="I39" s="10">
        <v>22.22</v>
      </c>
      <c r="J39" s="10">
        <v>21.96</v>
      </c>
      <c r="K39" s="10">
        <v>22.68</v>
      </c>
      <c r="L39" s="10">
        <v>21.4</v>
      </c>
      <c r="M39" s="10">
        <v>20.21</v>
      </c>
      <c r="N39" s="11"/>
      <c r="O39" s="10">
        <f t="shared" si="0"/>
        <v>23.096666666666664</v>
      </c>
      <c r="P39" s="10">
        <f t="shared" si="1"/>
        <v>22.256666666666664</v>
      </c>
      <c r="Q39" s="10">
        <f t="shared" si="2"/>
        <v>21.886666666666667</v>
      </c>
      <c r="R39" s="10">
        <f t="shared" si="3"/>
        <v>21.429999999999996</v>
      </c>
      <c r="S39" s="11"/>
      <c r="T39" s="10">
        <f t="shared" si="6"/>
        <v>22.167499999999997</v>
      </c>
      <c r="U39" s="10">
        <f t="shared" si="7"/>
        <v>22.840833333333332</v>
      </c>
    </row>
    <row r="40" spans="1:31" s="6" customFormat="1" x14ac:dyDescent="0.2">
      <c r="A40" s="9">
        <v>2014</v>
      </c>
      <c r="B40" s="7">
        <v>19.04</v>
      </c>
      <c r="C40" s="7">
        <v>20.55951192960174</v>
      </c>
      <c r="D40" s="7">
        <v>21.17</v>
      </c>
      <c r="E40" s="7">
        <v>21.39</v>
      </c>
      <c r="F40" s="7">
        <v>21.55</v>
      </c>
      <c r="G40" s="7">
        <v>21.44</v>
      </c>
      <c r="H40" s="7">
        <v>20.66</v>
      </c>
      <c r="I40" s="7">
        <v>19.5</v>
      </c>
      <c r="J40" s="7">
        <v>19.2</v>
      </c>
      <c r="K40" s="7"/>
      <c r="L40" s="7"/>
      <c r="M40" s="7"/>
      <c r="N40" s="8"/>
      <c r="O40" s="7">
        <f t="shared" si="0"/>
        <v>20.256503976533914</v>
      </c>
      <c r="P40" s="7">
        <f t="shared" si="1"/>
        <v>21.459999999999997</v>
      </c>
      <c r="Q40" s="7">
        <f t="shared" si="2"/>
        <v>19.786666666666665</v>
      </c>
      <c r="R40" s="7"/>
      <c r="S40" s="8"/>
      <c r="T40" s="7">
        <f>AVERAGE(O40:Q40)</f>
        <v>20.501056881066859</v>
      </c>
      <c r="U40" s="7">
        <f t="shared" si="7"/>
        <v>20.733292660800142</v>
      </c>
      <c r="W40" s="2"/>
      <c r="X40" s="2"/>
      <c r="Y40" s="2"/>
      <c r="Z40" s="2"/>
      <c r="AA40" s="2"/>
      <c r="AB40" s="2"/>
      <c r="AC40" s="2"/>
      <c r="AD40" s="2"/>
      <c r="AE40" s="2"/>
    </row>
    <row r="41" spans="1:31" x14ac:dyDescent="0.2">
      <c r="A41" s="4" t="s">
        <v>2</v>
      </c>
      <c r="B41" s="4"/>
      <c r="C41" s="4"/>
      <c r="D41" s="4"/>
      <c r="E41" s="4"/>
      <c r="F41" s="4"/>
      <c r="G41" s="4"/>
      <c r="H41" s="4"/>
      <c r="I41" s="4"/>
      <c r="J41" s="3"/>
      <c r="K41" s="3"/>
      <c r="L41" s="3"/>
      <c r="M41" s="3"/>
      <c r="N41" s="3"/>
      <c r="O41" s="3"/>
      <c r="P41" s="3"/>
      <c r="Q41" s="3"/>
      <c r="R41" s="3"/>
      <c r="S41" s="3"/>
      <c r="T41" s="3"/>
      <c r="U41" s="3"/>
      <c r="W41" s="2"/>
      <c r="X41" s="2"/>
      <c r="Y41" s="2"/>
      <c r="Z41" s="2"/>
      <c r="AA41" s="2"/>
      <c r="AB41" s="2"/>
      <c r="AC41" s="2"/>
      <c r="AD41" s="2"/>
      <c r="AE41" s="2"/>
    </row>
    <row r="42" spans="1:31" x14ac:dyDescent="0.2">
      <c r="A42" s="5" t="s">
        <v>1</v>
      </c>
      <c r="B42" s="4"/>
      <c r="C42" s="4"/>
      <c r="D42" s="4"/>
      <c r="E42" s="4"/>
      <c r="F42" s="4"/>
      <c r="G42" s="4"/>
      <c r="H42" s="4"/>
      <c r="I42" s="4"/>
      <c r="J42" s="3"/>
      <c r="K42" s="3"/>
      <c r="L42" s="3"/>
      <c r="M42" s="3"/>
      <c r="N42" s="3"/>
      <c r="O42" s="3"/>
      <c r="P42" s="3"/>
      <c r="Q42" s="3"/>
      <c r="R42" s="3"/>
      <c r="S42" s="3"/>
      <c r="T42" s="3"/>
      <c r="U42" s="3"/>
      <c r="W42" s="2"/>
      <c r="X42" s="2"/>
      <c r="Y42" s="2"/>
      <c r="Z42" s="2"/>
      <c r="AA42" s="2"/>
      <c r="AB42" s="2"/>
      <c r="AC42" s="2"/>
      <c r="AD42" s="2"/>
      <c r="AE42" s="2"/>
    </row>
    <row r="43" spans="1:31" x14ac:dyDescent="0.2">
      <c r="A43" s="5" t="s">
        <v>0</v>
      </c>
      <c r="B43" s="4"/>
      <c r="C43" s="4"/>
      <c r="D43" s="4"/>
      <c r="E43" s="4"/>
      <c r="F43" s="4"/>
      <c r="G43" s="4"/>
      <c r="H43" s="4"/>
      <c r="I43" s="4"/>
      <c r="J43" s="3"/>
      <c r="K43" s="3"/>
      <c r="L43" s="3"/>
      <c r="M43" s="3"/>
      <c r="N43" s="3"/>
      <c r="O43" s="3"/>
      <c r="P43" s="3"/>
      <c r="Q43" s="3"/>
      <c r="R43" s="3"/>
      <c r="S43" s="3"/>
      <c r="T43" s="3"/>
      <c r="U43" s="3"/>
      <c r="W43" s="2"/>
      <c r="X43" s="2"/>
      <c r="Y43" s="2"/>
      <c r="Z43" s="2"/>
      <c r="AA43" s="2"/>
      <c r="AB43" s="2"/>
      <c r="AC43" s="2"/>
      <c r="AD43" s="2"/>
      <c r="AE43" s="2"/>
    </row>
  </sheetData>
  <hyperlinks>
    <hyperlink ref="A1" r:id="rId1" location="25442"/>
  </hyperlinks>
  <pageMargins left="0.75" right="0.75" top="1" bottom="1" header="0.5" footer="0.5"/>
  <pageSetup scale="91"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workbookViewId="0">
      <pane xSplit="1" ySplit="2" topLeftCell="B3" activePane="bottomRight" state="frozen"/>
      <selection pane="topRight" activeCell="B1" sqref="B1"/>
      <selection pane="bottomLeft" activeCell="A3" sqref="A3"/>
      <selection pane="bottomRight" activeCell="T58" sqref="T24:T58"/>
    </sheetView>
  </sheetViews>
  <sheetFormatPr defaultColWidth="8.85546875" defaultRowHeight="14.25" x14ac:dyDescent="0.2"/>
  <cols>
    <col min="1" max="12" width="8.85546875" style="49"/>
    <col min="13" max="13" width="9" style="49" customWidth="1"/>
    <col min="14" max="14" width="2.42578125" style="49" hidden="1" customWidth="1"/>
    <col min="15" max="18" width="8.85546875" style="49"/>
    <col min="19" max="19" width="2.7109375" style="49" hidden="1" customWidth="1"/>
    <col min="20" max="21" width="8.85546875" style="49"/>
    <col min="22" max="16384" width="8.85546875" style="23"/>
  </cols>
  <sheetData>
    <row r="1" spans="1:28" x14ac:dyDescent="0.2">
      <c r="A1" s="67" t="s">
        <v>74</v>
      </c>
      <c r="B1" s="66"/>
      <c r="C1" s="66"/>
      <c r="D1" s="66"/>
      <c r="E1" s="66"/>
      <c r="F1" s="66"/>
      <c r="G1" s="66"/>
      <c r="H1" s="66"/>
      <c r="I1" s="66"/>
      <c r="J1" s="66"/>
      <c r="K1" s="66"/>
      <c r="L1" s="66"/>
      <c r="M1" s="66"/>
      <c r="N1" s="66"/>
      <c r="O1" s="66"/>
      <c r="P1" s="66"/>
      <c r="Q1" s="66"/>
      <c r="R1" s="66"/>
      <c r="S1" s="66"/>
      <c r="T1" s="66"/>
      <c r="U1" s="66"/>
      <c r="W1" s="24"/>
      <c r="X1" s="24"/>
      <c r="Y1" s="24"/>
      <c r="Z1" s="24"/>
      <c r="AA1" s="24"/>
      <c r="AB1" s="24"/>
    </row>
    <row r="2" spans="1:28" x14ac:dyDescent="0.2">
      <c r="A2" s="66" t="s">
        <v>45</v>
      </c>
      <c r="B2" s="65" t="s">
        <v>44</v>
      </c>
      <c r="C2" s="65" t="s">
        <v>43</v>
      </c>
      <c r="D2" s="65" t="s">
        <v>42</v>
      </c>
      <c r="E2" s="65" t="s">
        <v>41</v>
      </c>
      <c r="F2" s="65" t="s">
        <v>40</v>
      </c>
      <c r="G2" s="65" t="s">
        <v>39</v>
      </c>
      <c r="H2" s="65" t="s">
        <v>38</v>
      </c>
      <c r="I2" s="65" t="s">
        <v>37</v>
      </c>
      <c r="J2" s="65" t="s">
        <v>36</v>
      </c>
      <c r="K2" s="65" t="s">
        <v>35</v>
      </c>
      <c r="L2" s="65" t="s">
        <v>34</v>
      </c>
      <c r="M2" s="65" t="s">
        <v>33</v>
      </c>
      <c r="N2" s="66" t="s">
        <v>3</v>
      </c>
      <c r="O2" s="65" t="s">
        <v>32</v>
      </c>
      <c r="P2" s="65" t="s">
        <v>31</v>
      </c>
      <c r="Q2" s="65" t="s">
        <v>30</v>
      </c>
      <c r="R2" s="65" t="s">
        <v>29</v>
      </c>
      <c r="S2" s="65" t="s">
        <v>3</v>
      </c>
      <c r="T2" s="65" t="s">
        <v>28</v>
      </c>
      <c r="U2" s="65" t="s">
        <v>27</v>
      </c>
      <c r="W2" s="24"/>
      <c r="X2" s="24"/>
      <c r="Y2" s="24"/>
      <c r="Z2" s="24"/>
      <c r="AA2" s="24"/>
      <c r="AB2" s="24"/>
    </row>
    <row r="3" spans="1:28" x14ac:dyDescent="0.2">
      <c r="A3" s="64" t="s">
        <v>26</v>
      </c>
      <c r="B3" s="64"/>
      <c r="C3" s="64"/>
      <c r="D3" s="64"/>
      <c r="E3" s="64"/>
      <c r="F3" s="64"/>
      <c r="G3" s="64"/>
      <c r="H3" s="64"/>
      <c r="I3" s="64"/>
      <c r="J3" s="64"/>
      <c r="K3" s="64"/>
      <c r="L3" s="64"/>
      <c r="M3" s="64"/>
      <c r="N3" s="64"/>
      <c r="O3" s="64"/>
      <c r="P3" s="64"/>
      <c r="Q3" s="64"/>
      <c r="R3" s="64"/>
      <c r="S3" s="64"/>
      <c r="T3" s="64"/>
      <c r="U3" s="64"/>
      <c r="W3" s="24"/>
      <c r="X3" s="24"/>
      <c r="Y3" s="24"/>
      <c r="Z3" s="24"/>
      <c r="AA3" s="24"/>
      <c r="AB3" s="24"/>
    </row>
    <row r="4" spans="1:28" x14ac:dyDescent="0.2">
      <c r="A4" s="62" t="s">
        <v>73</v>
      </c>
      <c r="B4" s="60">
        <v>8.6</v>
      </c>
      <c r="C4" s="60">
        <v>8.6</v>
      </c>
      <c r="D4" s="60">
        <v>8.6</v>
      </c>
      <c r="E4" s="60">
        <v>8.6</v>
      </c>
      <c r="F4" s="60">
        <v>8.6</v>
      </c>
      <c r="G4" s="60">
        <v>8.6</v>
      </c>
      <c r="H4" s="60">
        <v>8.91</v>
      </c>
      <c r="I4" s="60">
        <v>9.15</v>
      </c>
      <c r="J4" s="60">
        <v>8.9499999999999993</v>
      </c>
      <c r="K4" s="60">
        <v>8.9499999999999993</v>
      </c>
      <c r="L4" s="60">
        <v>8.89</v>
      </c>
      <c r="M4" s="60">
        <v>8.8000000000000007</v>
      </c>
      <c r="N4" s="60"/>
      <c r="O4" s="60">
        <f t="shared" ref="O4:O35" si="0">AVERAGE(B4:D4)</f>
        <v>8.6</v>
      </c>
      <c r="P4" s="60">
        <f t="shared" ref="P4:P35" si="1">AVERAGE(E4:G4)</f>
        <v>8.6</v>
      </c>
      <c r="Q4" s="60">
        <f t="shared" ref="Q4:Q28" si="2">AVERAGE(H4:J4)</f>
        <v>9.0033333333333339</v>
      </c>
      <c r="R4" s="60">
        <f t="shared" ref="R4:R28" si="3">AVERAGE(K4:M4)</f>
        <v>8.8800000000000008</v>
      </c>
      <c r="S4" s="60" t="s">
        <v>3</v>
      </c>
      <c r="T4" s="60">
        <f t="shared" ref="T4:T33" si="4">(B4+C4+D4+E4+F4+G4+H4+I4+J4+K4+L4+M4)/12</f>
        <v>8.7708333333333339</v>
      </c>
      <c r="U4" s="59" t="s">
        <v>24</v>
      </c>
      <c r="W4" s="24"/>
      <c r="X4" s="24"/>
      <c r="Y4" s="24"/>
      <c r="Z4" s="24"/>
      <c r="AA4" s="24"/>
      <c r="AB4" s="24"/>
    </row>
    <row r="5" spans="1:28" x14ac:dyDescent="0.2">
      <c r="A5" s="62" t="s">
        <v>72</v>
      </c>
      <c r="B5" s="60">
        <v>8.74</v>
      </c>
      <c r="C5" s="60">
        <v>8.8000000000000007</v>
      </c>
      <c r="D5" s="60">
        <v>8.75</v>
      </c>
      <c r="E5" s="60">
        <v>8.6</v>
      </c>
      <c r="F5" s="60">
        <v>8.61</v>
      </c>
      <c r="G5" s="60">
        <v>8.75</v>
      </c>
      <c r="H5" s="60">
        <v>8.42</v>
      </c>
      <c r="I5" s="60">
        <v>8.4</v>
      </c>
      <c r="J5" s="60">
        <v>8.4</v>
      </c>
      <c r="K5" s="60">
        <v>8.4</v>
      </c>
      <c r="L5" s="60">
        <v>8.5299999999999994</v>
      </c>
      <c r="M5" s="60">
        <v>8.7200000000000006</v>
      </c>
      <c r="N5" s="60"/>
      <c r="O5" s="60">
        <f t="shared" si="0"/>
        <v>8.7633333333333336</v>
      </c>
      <c r="P5" s="60">
        <f t="shared" si="1"/>
        <v>8.6533333333333342</v>
      </c>
      <c r="Q5" s="60">
        <f t="shared" si="2"/>
        <v>8.4066666666666663</v>
      </c>
      <c r="R5" s="60">
        <f t="shared" si="3"/>
        <v>8.5499999999999989</v>
      </c>
      <c r="S5" s="60" t="s">
        <v>3</v>
      </c>
      <c r="T5" s="60">
        <f t="shared" si="4"/>
        <v>8.5933333333333355</v>
      </c>
      <c r="U5" s="60">
        <f t="shared" ref="U5:U28" si="5">(K4+L4+M4+B5+C5+D5+E5+F5+G5+H5+I5+J5)/12</f>
        <v>8.6758333333333351</v>
      </c>
      <c r="W5" s="24"/>
      <c r="X5" s="24"/>
      <c r="Y5" s="24"/>
      <c r="Z5" s="24"/>
      <c r="AA5" s="24"/>
      <c r="AB5" s="24"/>
    </row>
    <row r="6" spans="1:28" x14ac:dyDescent="0.2">
      <c r="A6" s="62" t="s">
        <v>71</v>
      </c>
      <c r="B6" s="60">
        <v>8.8000000000000007</v>
      </c>
      <c r="C6" s="60">
        <v>8.8000000000000007</v>
      </c>
      <c r="D6" s="60">
        <v>8.8000000000000007</v>
      </c>
      <c r="E6" s="60">
        <v>8.9600000000000009</v>
      </c>
      <c r="F6" s="60">
        <v>9</v>
      </c>
      <c r="G6" s="60">
        <v>9</v>
      </c>
      <c r="H6" s="60">
        <v>9</v>
      </c>
      <c r="I6" s="60">
        <v>9</v>
      </c>
      <c r="J6" s="60">
        <v>9</v>
      </c>
      <c r="K6" s="60">
        <v>9</v>
      </c>
      <c r="L6" s="60">
        <v>9</v>
      </c>
      <c r="M6" s="60">
        <v>9.02</v>
      </c>
      <c r="N6" s="60"/>
      <c r="O6" s="60">
        <f t="shared" si="0"/>
        <v>8.8000000000000007</v>
      </c>
      <c r="P6" s="60">
        <f t="shared" si="1"/>
        <v>8.9866666666666664</v>
      </c>
      <c r="Q6" s="60">
        <f t="shared" si="2"/>
        <v>9</v>
      </c>
      <c r="R6" s="60">
        <f t="shared" si="3"/>
        <v>9.0066666666666659</v>
      </c>
      <c r="S6" s="60" t="s">
        <v>3</v>
      </c>
      <c r="T6" s="60">
        <f t="shared" si="4"/>
        <v>8.9483333333333324</v>
      </c>
      <c r="U6" s="60">
        <f t="shared" si="5"/>
        <v>8.8341666666666665</v>
      </c>
      <c r="W6" s="24"/>
      <c r="X6" s="24"/>
      <c r="Y6" s="24"/>
      <c r="Z6" s="24"/>
      <c r="AA6" s="24"/>
      <c r="AB6" s="24"/>
    </row>
    <row r="7" spans="1:28" x14ac:dyDescent="0.2">
      <c r="A7" s="62" t="s">
        <v>70</v>
      </c>
      <c r="B7" s="60">
        <v>9.2799999999999994</v>
      </c>
      <c r="C7" s="60">
        <v>9.1999999999999993</v>
      </c>
      <c r="D7" s="60">
        <v>9.1999999999999993</v>
      </c>
      <c r="E7" s="60">
        <v>9.4</v>
      </c>
      <c r="F7" s="60">
        <v>11.48</v>
      </c>
      <c r="G7" s="60">
        <v>12.86</v>
      </c>
      <c r="H7" s="60">
        <v>10.84</v>
      </c>
      <c r="I7" s="60">
        <v>9.68</v>
      </c>
      <c r="J7" s="60">
        <v>9.5</v>
      </c>
      <c r="K7" s="60">
        <v>10.09</v>
      </c>
      <c r="L7" s="60">
        <v>11.25</v>
      </c>
      <c r="M7" s="60">
        <v>11.25</v>
      </c>
      <c r="N7" s="60"/>
      <c r="O7" s="60">
        <f t="shared" si="0"/>
        <v>9.2266666666666648</v>
      </c>
      <c r="P7" s="60">
        <f t="shared" si="1"/>
        <v>11.246666666666668</v>
      </c>
      <c r="Q7" s="60">
        <f t="shared" si="2"/>
        <v>10.006666666666666</v>
      </c>
      <c r="R7" s="60">
        <f t="shared" si="3"/>
        <v>10.863333333333335</v>
      </c>
      <c r="S7" s="60" t="s">
        <v>3</v>
      </c>
      <c r="T7" s="60">
        <f t="shared" si="4"/>
        <v>10.335833333333333</v>
      </c>
      <c r="U7" s="60">
        <f t="shared" si="5"/>
        <v>9.8716666666666679</v>
      </c>
      <c r="W7" s="24"/>
      <c r="X7" s="24"/>
      <c r="Y7" s="24"/>
      <c r="Z7" s="24"/>
      <c r="AA7" s="24"/>
      <c r="AB7" s="24"/>
    </row>
    <row r="8" spans="1:28" x14ac:dyDescent="0.2">
      <c r="A8" s="62" t="s">
        <v>69</v>
      </c>
      <c r="B8" s="60">
        <v>11.25</v>
      </c>
      <c r="C8" s="60">
        <v>11.05</v>
      </c>
      <c r="D8" s="60">
        <v>10.02</v>
      </c>
      <c r="E8" s="60">
        <v>9.9</v>
      </c>
      <c r="F8" s="60">
        <v>9.48</v>
      </c>
      <c r="G8" s="60">
        <v>8.89</v>
      </c>
      <c r="H8" s="60">
        <v>8.85</v>
      </c>
      <c r="I8" s="60">
        <v>8.7100000000000009</v>
      </c>
      <c r="J8" s="60">
        <v>8.6</v>
      </c>
      <c r="K8" s="60">
        <v>8.6</v>
      </c>
      <c r="L8" s="60">
        <v>8.6</v>
      </c>
      <c r="M8" s="60">
        <v>8.6</v>
      </c>
      <c r="N8" s="60"/>
      <c r="O8" s="60">
        <f t="shared" si="0"/>
        <v>10.773333333333333</v>
      </c>
      <c r="P8" s="60">
        <f t="shared" si="1"/>
        <v>9.4233333333333338</v>
      </c>
      <c r="Q8" s="60">
        <f t="shared" si="2"/>
        <v>8.7200000000000006</v>
      </c>
      <c r="R8" s="60">
        <f t="shared" si="3"/>
        <v>8.6</v>
      </c>
      <c r="S8" s="60" t="s">
        <v>3</v>
      </c>
      <c r="T8" s="60">
        <f t="shared" si="4"/>
        <v>9.3791666666666647</v>
      </c>
      <c r="U8" s="60">
        <f t="shared" si="5"/>
        <v>9.9450000000000003</v>
      </c>
      <c r="W8" s="24"/>
      <c r="X8" s="24"/>
      <c r="Y8" s="24"/>
      <c r="Z8" s="24"/>
      <c r="AA8" s="24"/>
      <c r="AB8" s="24"/>
    </row>
    <row r="9" spans="1:28" x14ac:dyDescent="0.2">
      <c r="A9" s="62" t="s">
        <v>68</v>
      </c>
      <c r="B9" s="60">
        <v>9.15</v>
      </c>
      <c r="C9" s="60">
        <v>9.15</v>
      </c>
      <c r="D9" s="60">
        <v>9.15</v>
      </c>
      <c r="E9" s="60">
        <v>9.15</v>
      </c>
      <c r="F9" s="60">
        <v>9.15</v>
      </c>
      <c r="G9" s="60">
        <v>9.15</v>
      </c>
      <c r="H9" s="60">
        <v>9.15</v>
      </c>
      <c r="I9" s="60">
        <v>9.15</v>
      </c>
      <c r="J9" s="60">
        <v>9.15</v>
      </c>
      <c r="K9" s="60">
        <v>9.15</v>
      </c>
      <c r="L9" s="60">
        <v>9.15</v>
      </c>
      <c r="M9" s="60">
        <v>9.15</v>
      </c>
      <c r="N9" s="60"/>
      <c r="O9" s="60">
        <f t="shared" si="0"/>
        <v>9.15</v>
      </c>
      <c r="P9" s="60">
        <f t="shared" si="1"/>
        <v>9.15</v>
      </c>
      <c r="Q9" s="60">
        <f t="shared" si="2"/>
        <v>9.15</v>
      </c>
      <c r="R9" s="60">
        <f t="shared" si="3"/>
        <v>9.15</v>
      </c>
      <c r="S9" s="60" t="s">
        <v>3</v>
      </c>
      <c r="T9" s="60">
        <f t="shared" si="4"/>
        <v>9.1500000000000021</v>
      </c>
      <c r="U9" s="60">
        <f t="shared" si="5"/>
        <v>9.0125000000000011</v>
      </c>
      <c r="W9" s="24"/>
      <c r="X9" s="24"/>
      <c r="Y9" s="24"/>
      <c r="Z9" s="24"/>
      <c r="AA9" s="24"/>
      <c r="AB9" s="24"/>
    </row>
    <row r="10" spans="1:28" x14ac:dyDescent="0.2">
      <c r="A10" s="62" t="s">
        <v>67</v>
      </c>
      <c r="B10" s="60">
        <v>9.15</v>
      </c>
      <c r="C10" s="60">
        <v>9.31</v>
      </c>
      <c r="D10" s="60">
        <v>9.41</v>
      </c>
      <c r="E10" s="60">
        <v>9.35</v>
      </c>
      <c r="F10" s="60">
        <v>9.35</v>
      </c>
      <c r="G10" s="60">
        <v>9.35</v>
      </c>
      <c r="H10" s="60">
        <v>9.35</v>
      </c>
      <c r="I10" s="60">
        <v>9.35</v>
      </c>
      <c r="J10" s="60">
        <v>9.35</v>
      </c>
      <c r="K10" s="60">
        <v>9.65</v>
      </c>
      <c r="L10" s="60">
        <v>9.8000000000000007</v>
      </c>
      <c r="M10" s="60">
        <v>9.8000000000000007</v>
      </c>
      <c r="N10" s="60"/>
      <c r="O10" s="60">
        <f t="shared" si="0"/>
        <v>9.2900000000000009</v>
      </c>
      <c r="P10" s="60">
        <f t="shared" si="1"/>
        <v>9.35</v>
      </c>
      <c r="Q10" s="60">
        <f t="shared" si="2"/>
        <v>9.35</v>
      </c>
      <c r="R10" s="60">
        <f t="shared" si="3"/>
        <v>9.7500000000000018</v>
      </c>
      <c r="S10" s="60" t="s">
        <v>3</v>
      </c>
      <c r="T10" s="60">
        <f t="shared" si="4"/>
        <v>9.4349999999999987</v>
      </c>
      <c r="U10" s="60">
        <f t="shared" si="5"/>
        <v>9.2849999999999984</v>
      </c>
      <c r="W10" s="24"/>
      <c r="X10" s="24"/>
      <c r="Y10" s="24"/>
      <c r="Z10" s="24"/>
      <c r="AA10" s="24"/>
      <c r="AB10" s="24"/>
    </row>
    <row r="11" spans="1:28" x14ac:dyDescent="0.2">
      <c r="A11" s="62" t="s">
        <v>66</v>
      </c>
      <c r="B11" s="60">
        <v>9.65</v>
      </c>
      <c r="C11" s="60">
        <v>9.65</v>
      </c>
      <c r="D11" s="60">
        <v>9.65</v>
      </c>
      <c r="E11" s="60">
        <v>9.65</v>
      </c>
      <c r="F11" s="60">
        <v>9.65</v>
      </c>
      <c r="G11" s="60">
        <v>9.65</v>
      </c>
      <c r="H11" s="60">
        <v>9.75</v>
      </c>
      <c r="I11" s="60">
        <v>9.75</v>
      </c>
      <c r="J11" s="60">
        <v>9.75</v>
      </c>
      <c r="K11" s="60">
        <v>9.75</v>
      </c>
      <c r="L11" s="60">
        <v>9.75</v>
      </c>
      <c r="M11" s="60">
        <v>9.75</v>
      </c>
      <c r="N11" s="60"/>
      <c r="O11" s="60">
        <f t="shared" si="0"/>
        <v>9.65</v>
      </c>
      <c r="P11" s="60">
        <f t="shared" si="1"/>
        <v>9.65</v>
      </c>
      <c r="Q11" s="60">
        <f t="shared" si="2"/>
        <v>9.75</v>
      </c>
      <c r="R11" s="60">
        <f t="shared" si="3"/>
        <v>9.75</v>
      </c>
      <c r="S11" s="60" t="s">
        <v>3</v>
      </c>
      <c r="T11" s="60">
        <f t="shared" si="4"/>
        <v>9.7000000000000011</v>
      </c>
      <c r="U11" s="60">
        <f t="shared" si="5"/>
        <v>9.7000000000000011</v>
      </c>
      <c r="W11" s="24"/>
      <c r="X11" s="24"/>
      <c r="Y11" s="24"/>
      <c r="Z11" s="24"/>
      <c r="AA11" s="24"/>
      <c r="AB11" s="24"/>
    </row>
    <row r="12" spans="1:28" x14ac:dyDescent="0.2">
      <c r="A12" s="62" t="s">
        <v>65</v>
      </c>
      <c r="B12" s="60">
        <v>9.85</v>
      </c>
      <c r="C12" s="60">
        <v>9.85</v>
      </c>
      <c r="D12" s="60">
        <v>10</v>
      </c>
      <c r="E12" s="60">
        <v>10</v>
      </c>
      <c r="F12" s="60">
        <v>10</v>
      </c>
      <c r="G12" s="60">
        <v>10</v>
      </c>
      <c r="H12" s="60">
        <v>10</v>
      </c>
      <c r="I12" s="60">
        <v>10</v>
      </c>
      <c r="J12" s="60">
        <v>9.99</v>
      </c>
      <c r="K12" s="60">
        <v>9.85</v>
      </c>
      <c r="L12" s="60">
        <v>9.85</v>
      </c>
      <c r="M12" s="60">
        <v>9.85</v>
      </c>
      <c r="N12" s="60"/>
      <c r="O12" s="60">
        <f t="shared" si="0"/>
        <v>9.9</v>
      </c>
      <c r="P12" s="60">
        <f t="shared" si="1"/>
        <v>10</v>
      </c>
      <c r="Q12" s="60">
        <f t="shared" si="2"/>
        <v>9.9966666666666679</v>
      </c>
      <c r="R12" s="60">
        <f t="shared" si="3"/>
        <v>9.85</v>
      </c>
      <c r="S12" s="60" t="s">
        <v>3</v>
      </c>
      <c r="T12" s="60">
        <f t="shared" si="4"/>
        <v>9.9366666666666656</v>
      </c>
      <c r="U12" s="60">
        <f t="shared" si="5"/>
        <v>9.9116666666666671</v>
      </c>
      <c r="W12" s="24"/>
      <c r="X12" s="24"/>
      <c r="Y12" s="24"/>
      <c r="Z12" s="24"/>
      <c r="AA12" s="24"/>
      <c r="AB12" s="24"/>
    </row>
    <row r="13" spans="1:28" x14ac:dyDescent="0.2">
      <c r="A13" s="62" t="s">
        <v>64</v>
      </c>
      <c r="B13" s="60">
        <v>9.85</v>
      </c>
      <c r="C13" s="60">
        <v>9.85</v>
      </c>
      <c r="D13" s="60">
        <v>9.85</v>
      </c>
      <c r="E13" s="60">
        <v>10.1</v>
      </c>
      <c r="F13" s="60">
        <v>10.5</v>
      </c>
      <c r="G13" s="60">
        <v>10.49</v>
      </c>
      <c r="H13" s="60">
        <v>10.35</v>
      </c>
      <c r="I13" s="60">
        <v>10.35</v>
      </c>
      <c r="J13" s="60">
        <v>10.35</v>
      </c>
      <c r="K13" s="60">
        <v>10.35</v>
      </c>
      <c r="L13" s="60">
        <v>10.35</v>
      </c>
      <c r="M13" s="60">
        <v>10.35</v>
      </c>
      <c r="N13" s="60"/>
      <c r="O13" s="60">
        <f t="shared" si="0"/>
        <v>9.85</v>
      </c>
      <c r="P13" s="60">
        <f t="shared" si="1"/>
        <v>10.363333333333335</v>
      </c>
      <c r="Q13" s="60">
        <f t="shared" si="2"/>
        <v>10.35</v>
      </c>
      <c r="R13" s="60">
        <f t="shared" si="3"/>
        <v>10.35</v>
      </c>
      <c r="S13" s="60" t="s">
        <v>3</v>
      </c>
      <c r="T13" s="60">
        <f t="shared" si="4"/>
        <v>10.22833333333333</v>
      </c>
      <c r="U13" s="60">
        <f t="shared" si="5"/>
        <v>10.103333333333332</v>
      </c>
      <c r="W13" s="24"/>
      <c r="X13" s="24"/>
      <c r="Y13" s="24"/>
      <c r="Z13" s="24"/>
      <c r="AA13" s="24"/>
      <c r="AB13" s="24"/>
    </row>
    <row r="14" spans="1:28" x14ac:dyDescent="0.2">
      <c r="A14" s="62" t="s">
        <v>63</v>
      </c>
      <c r="B14" s="60">
        <v>10.5</v>
      </c>
      <c r="C14" s="60">
        <v>10.58</v>
      </c>
      <c r="D14" s="60">
        <v>10.85</v>
      </c>
      <c r="E14" s="60">
        <v>10.85</v>
      </c>
      <c r="F14" s="60">
        <v>10.85</v>
      </c>
      <c r="G14" s="60">
        <v>11.2</v>
      </c>
      <c r="H14" s="60">
        <v>11.2</v>
      </c>
      <c r="I14" s="60">
        <v>11.2</v>
      </c>
      <c r="J14" s="60">
        <v>11.35</v>
      </c>
      <c r="K14" s="60">
        <v>11.45</v>
      </c>
      <c r="L14" s="60">
        <v>11.45</v>
      </c>
      <c r="M14" s="60">
        <v>11.45</v>
      </c>
      <c r="N14" s="60"/>
      <c r="O14" s="60">
        <f t="shared" si="0"/>
        <v>10.643333333333333</v>
      </c>
      <c r="P14" s="60">
        <f t="shared" si="1"/>
        <v>10.966666666666667</v>
      </c>
      <c r="Q14" s="60">
        <f t="shared" si="2"/>
        <v>11.25</v>
      </c>
      <c r="R14" s="60">
        <f t="shared" si="3"/>
        <v>11.449999999999998</v>
      </c>
      <c r="S14" s="60" t="s">
        <v>3</v>
      </c>
      <c r="T14" s="60">
        <f t="shared" si="4"/>
        <v>11.077500000000001</v>
      </c>
      <c r="U14" s="60">
        <f t="shared" si="5"/>
        <v>10.8025</v>
      </c>
      <c r="W14" s="24"/>
      <c r="X14" s="24"/>
      <c r="Y14" s="24"/>
      <c r="Z14" s="24"/>
      <c r="AA14" s="24"/>
      <c r="AB14" s="24"/>
    </row>
    <row r="15" spans="1:28" x14ac:dyDescent="0.2">
      <c r="A15" s="62" t="s">
        <v>62</v>
      </c>
      <c r="B15" s="60">
        <v>11.52</v>
      </c>
      <c r="C15" s="60">
        <v>11.6</v>
      </c>
      <c r="D15" s="60">
        <v>11.6</v>
      </c>
      <c r="E15" s="60">
        <v>11.6</v>
      </c>
      <c r="F15" s="60">
        <v>11.6</v>
      </c>
      <c r="G15" s="60">
        <v>11.6</v>
      </c>
      <c r="H15" s="60">
        <v>11.6</v>
      </c>
      <c r="I15" s="60">
        <v>11.6</v>
      </c>
      <c r="J15" s="60">
        <v>11.6</v>
      </c>
      <c r="K15" s="60">
        <v>11.6</v>
      </c>
      <c r="L15" s="60">
        <v>11.6</v>
      </c>
      <c r="M15" s="60">
        <v>11.6</v>
      </c>
      <c r="N15" s="60"/>
      <c r="O15" s="60">
        <f t="shared" si="0"/>
        <v>11.573333333333332</v>
      </c>
      <c r="P15" s="60">
        <f t="shared" si="1"/>
        <v>11.6</v>
      </c>
      <c r="Q15" s="60">
        <f t="shared" si="2"/>
        <v>11.6</v>
      </c>
      <c r="R15" s="60">
        <f t="shared" si="3"/>
        <v>11.6</v>
      </c>
      <c r="S15" s="60" t="s">
        <v>3</v>
      </c>
      <c r="T15" s="60">
        <f t="shared" si="4"/>
        <v>11.593333333333332</v>
      </c>
      <c r="U15" s="60">
        <f t="shared" si="5"/>
        <v>11.555833333333331</v>
      </c>
      <c r="W15" s="24"/>
      <c r="X15" s="24"/>
      <c r="Y15" s="24"/>
      <c r="Z15" s="24"/>
      <c r="AA15" s="24"/>
      <c r="AB15" s="24"/>
    </row>
    <row r="16" spans="1:28" x14ac:dyDescent="0.2">
      <c r="A16" s="62" t="s">
        <v>61</v>
      </c>
      <c r="B16" s="60">
        <v>11.69</v>
      </c>
      <c r="C16" s="60">
        <v>11.9</v>
      </c>
      <c r="D16" s="60">
        <v>11.9</v>
      </c>
      <c r="E16" s="60">
        <v>11.9</v>
      </c>
      <c r="F16" s="60">
        <v>11.9</v>
      </c>
      <c r="G16" s="60">
        <v>11.9</v>
      </c>
      <c r="H16" s="60">
        <v>11.9</v>
      </c>
      <c r="I16" s="60">
        <v>11.9</v>
      </c>
      <c r="J16" s="60">
        <v>11.9</v>
      </c>
      <c r="K16" s="60">
        <v>11.65</v>
      </c>
      <c r="L16" s="60">
        <v>11.65</v>
      </c>
      <c r="M16" s="60">
        <v>11.65</v>
      </c>
      <c r="N16" s="60"/>
      <c r="O16" s="60">
        <f t="shared" si="0"/>
        <v>11.83</v>
      </c>
      <c r="P16" s="60">
        <f t="shared" si="1"/>
        <v>11.9</v>
      </c>
      <c r="Q16" s="60">
        <f t="shared" si="2"/>
        <v>11.9</v>
      </c>
      <c r="R16" s="60">
        <f t="shared" si="3"/>
        <v>11.65</v>
      </c>
      <c r="S16" s="60" t="s">
        <v>3</v>
      </c>
      <c r="T16" s="60">
        <f t="shared" si="4"/>
        <v>11.820000000000002</v>
      </c>
      <c r="U16" s="60">
        <f t="shared" si="5"/>
        <v>11.807500000000003</v>
      </c>
      <c r="W16" s="24"/>
      <c r="X16" s="24"/>
      <c r="Y16" s="24"/>
      <c r="Z16" s="24"/>
      <c r="AA16" s="24"/>
      <c r="AB16" s="24"/>
    </row>
    <row r="17" spans="1:28" x14ac:dyDescent="0.2">
      <c r="A17" s="62" t="s">
        <v>60</v>
      </c>
      <c r="B17" s="60">
        <v>11.65</v>
      </c>
      <c r="C17" s="60">
        <v>11.65</v>
      </c>
      <c r="D17" s="60">
        <v>11.55</v>
      </c>
      <c r="E17" s="60">
        <v>11.75</v>
      </c>
      <c r="F17" s="60">
        <v>11.87</v>
      </c>
      <c r="G17" s="60">
        <v>11.95</v>
      </c>
      <c r="H17" s="60">
        <v>11.95</v>
      </c>
      <c r="I17" s="60">
        <v>11.95</v>
      </c>
      <c r="J17" s="60">
        <v>12.99</v>
      </c>
      <c r="K17" s="60">
        <v>13.95</v>
      </c>
      <c r="L17" s="60">
        <v>13.69</v>
      </c>
      <c r="M17" s="60">
        <v>13.64</v>
      </c>
      <c r="N17" s="60"/>
      <c r="O17" s="60">
        <f t="shared" si="0"/>
        <v>11.616666666666667</v>
      </c>
      <c r="P17" s="60">
        <f t="shared" si="1"/>
        <v>11.856666666666664</v>
      </c>
      <c r="Q17" s="60">
        <f t="shared" si="2"/>
        <v>12.296666666666667</v>
      </c>
      <c r="R17" s="60">
        <f t="shared" si="3"/>
        <v>13.76</v>
      </c>
      <c r="S17" s="60" t="s">
        <v>3</v>
      </c>
      <c r="T17" s="60">
        <f t="shared" si="4"/>
        <v>12.382500000000002</v>
      </c>
      <c r="U17" s="60">
        <f t="shared" si="5"/>
        <v>11.855000000000002</v>
      </c>
      <c r="W17" s="24"/>
      <c r="X17" s="24"/>
      <c r="Y17" s="24"/>
      <c r="Z17" s="24"/>
      <c r="AA17" s="24"/>
      <c r="AB17" s="24"/>
    </row>
    <row r="18" spans="1:28" x14ac:dyDescent="0.2">
      <c r="A18" s="62" t="s">
        <v>59</v>
      </c>
      <c r="B18" s="60">
        <v>14.64</v>
      </c>
      <c r="C18" s="60">
        <v>17.8</v>
      </c>
      <c r="D18" s="60">
        <v>20.18</v>
      </c>
      <c r="E18" s="60">
        <v>21.99</v>
      </c>
      <c r="F18" s="60">
        <v>26.65</v>
      </c>
      <c r="G18" s="60">
        <v>30.4</v>
      </c>
      <c r="H18" s="60">
        <v>32.15</v>
      </c>
      <c r="I18" s="60">
        <v>33.93</v>
      </c>
      <c r="J18" s="60">
        <v>36.19</v>
      </c>
      <c r="K18" s="60">
        <v>40.17</v>
      </c>
      <c r="L18" s="60">
        <v>54.68</v>
      </c>
      <c r="M18" s="60">
        <v>56.02</v>
      </c>
      <c r="N18" s="60"/>
      <c r="O18" s="60">
        <f t="shared" si="0"/>
        <v>17.54</v>
      </c>
      <c r="P18" s="60">
        <f t="shared" si="1"/>
        <v>26.346666666666664</v>
      </c>
      <c r="Q18" s="60">
        <f t="shared" si="2"/>
        <v>34.089999999999996</v>
      </c>
      <c r="R18" s="60">
        <f t="shared" si="3"/>
        <v>50.29</v>
      </c>
      <c r="S18" s="60" t="s">
        <v>3</v>
      </c>
      <c r="T18" s="60">
        <f t="shared" si="4"/>
        <v>32.06666666666667</v>
      </c>
      <c r="U18" s="60">
        <f t="shared" si="5"/>
        <v>22.93416666666667</v>
      </c>
      <c r="W18" s="24"/>
      <c r="X18" s="24"/>
      <c r="Y18" s="24"/>
      <c r="Z18" s="24"/>
      <c r="AA18" s="24"/>
      <c r="AB18" s="24"/>
    </row>
    <row r="19" spans="1:28" x14ac:dyDescent="0.2">
      <c r="A19" s="62" t="s">
        <v>58</v>
      </c>
      <c r="B19" s="60">
        <v>46.69</v>
      </c>
      <c r="C19" s="60">
        <v>41.99</v>
      </c>
      <c r="D19" s="60">
        <v>33.880000000000003</v>
      </c>
      <c r="E19" s="60">
        <v>30.8</v>
      </c>
      <c r="F19" s="60">
        <v>25.33</v>
      </c>
      <c r="G19" s="60">
        <v>21.14</v>
      </c>
      <c r="H19" s="60">
        <v>22.17</v>
      </c>
      <c r="I19" s="60">
        <v>26.18</v>
      </c>
      <c r="J19" s="60">
        <v>25.35</v>
      </c>
      <c r="K19" s="60">
        <v>20.440000000000001</v>
      </c>
      <c r="L19" s="60">
        <v>18.98</v>
      </c>
      <c r="M19" s="60">
        <v>18.420000000000002</v>
      </c>
      <c r="N19" s="60"/>
      <c r="O19" s="60">
        <f t="shared" si="0"/>
        <v>40.853333333333332</v>
      </c>
      <c r="P19" s="60">
        <f t="shared" si="1"/>
        <v>25.756666666666664</v>
      </c>
      <c r="Q19" s="60">
        <f t="shared" si="2"/>
        <v>24.566666666666666</v>
      </c>
      <c r="R19" s="60">
        <f t="shared" si="3"/>
        <v>19.28</v>
      </c>
      <c r="S19" s="60" t="s">
        <v>3</v>
      </c>
      <c r="T19" s="60">
        <f t="shared" si="4"/>
        <v>27.614166666666673</v>
      </c>
      <c r="U19" s="60">
        <f t="shared" si="5"/>
        <v>35.366666666666667</v>
      </c>
      <c r="W19" s="24"/>
      <c r="X19" s="24"/>
      <c r="Y19" s="24"/>
      <c r="Z19" s="24"/>
      <c r="AA19" s="24"/>
      <c r="AB19" s="24"/>
    </row>
    <row r="20" spans="1:28" x14ac:dyDescent="0.2">
      <c r="A20" s="62" t="s">
        <v>57</v>
      </c>
      <c r="B20" s="60">
        <v>18.3</v>
      </c>
      <c r="C20" s="60">
        <v>18.3</v>
      </c>
      <c r="D20" s="60">
        <v>18.3</v>
      </c>
      <c r="E20" s="60">
        <v>18.3</v>
      </c>
      <c r="F20" s="60">
        <v>18.68</v>
      </c>
      <c r="G20" s="60">
        <v>18.47</v>
      </c>
      <c r="H20" s="60">
        <v>18.760000000000002</v>
      </c>
      <c r="I20" s="60">
        <v>16.3</v>
      </c>
      <c r="J20" s="60">
        <v>14.45</v>
      </c>
      <c r="K20" s="60">
        <v>14.93</v>
      </c>
      <c r="L20" s="60">
        <v>14.28</v>
      </c>
      <c r="M20" s="60">
        <v>14.12</v>
      </c>
      <c r="N20" s="60"/>
      <c r="O20" s="60">
        <f t="shared" si="0"/>
        <v>18.3</v>
      </c>
      <c r="P20" s="60">
        <f t="shared" si="1"/>
        <v>18.483333333333334</v>
      </c>
      <c r="Q20" s="60">
        <f t="shared" si="2"/>
        <v>16.503333333333334</v>
      </c>
      <c r="R20" s="60">
        <f t="shared" si="3"/>
        <v>14.443333333333333</v>
      </c>
      <c r="S20" s="60" t="s">
        <v>3</v>
      </c>
      <c r="T20" s="60">
        <f t="shared" si="4"/>
        <v>16.932500000000001</v>
      </c>
      <c r="U20" s="60">
        <f t="shared" si="5"/>
        <v>18.141666666666666</v>
      </c>
      <c r="W20" s="24"/>
      <c r="X20" s="24"/>
      <c r="Y20" s="24"/>
      <c r="Z20" s="24"/>
      <c r="AA20" s="24"/>
      <c r="AB20" s="24"/>
    </row>
    <row r="21" spans="1:28" x14ac:dyDescent="0.2">
      <c r="A21" s="62" t="s">
        <v>56</v>
      </c>
      <c r="B21" s="60">
        <v>14.26</v>
      </c>
      <c r="C21" s="60">
        <v>15.02</v>
      </c>
      <c r="D21" s="60">
        <v>15.15</v>
      </c>
      <c r="E21" s="60">
        <v>16.329999999999998</v>
      </c>
      <c r="F21" s="60">
        <v>15.68</v>
      </c>
      <c r="G21" s="60">
        <v>14.41</v>
      </c>
      <c r="H21" s="60">
        <v>13.62</v>
      </c>
      <c r="I21" s="60">
        <v>14.32</v>
      </c>
      <c r="J21" s="60">
        <v>14.28</v>
      </c>
      <c r="K21" s="60">
        <v>14.01</v>
      </c>
      <c r="L21" s="60">
        <v>16.27</v>
      </c>
      <c r="M21" s="60">
        <v>17.649999999999999</v>
      </c>
      <c r="N21" s="60"/>
      <c r="O21" s="60">
        <f t="shared" si="0"/>
        <v>14.81</v>
      </c>
      <c r="P21" s="60">
        <f t="shared" si="1"/>
        <v>15.473333333333334</v>
      </c>
      <c r="Q21" s="60">
        <f t="shared" si="2"/>
        <v>14.073333333333332</v>
      </c>
      <c r="R21" s="60">
        <f t="shared" si="3"/>
        <v>15.976666666666667</v>
      </c>
      <c r="S21" s="60" t="s">
        <v>3</v>
      </c>
      <c r="T21" s="60">
        <f t="shared" si="4"/>
        <v>15.083333333333334</v>
      </c>
      <c r="U21" s="60">
        <f t="shared" si="5"/>
        <v>14.700000000000001</v>
      </c>
      <c r="W21" s="24"/>
      <c r="X21" s="24"/>
      <c r="Y21" s="24"/>
      <c r="Z21" s="24"/>
      <c r="AA21" s="24"/>
      <c r="AB21" s="24"/>
    </row>
    <row r="22" spans="1:28" x14ac:dyDescent="0.2">
      <c r="A22" s="62" t="s">
        <v>55</v>
      </c>
      <c r="B22" s="60">
        <v>17.940000000000001</v>
      </c>
      <c r="C22" s="60">
        <v>18.649999999999999</v>
      </c>
      <c r="D22" s="60">
        <v>18.649999999999999</v>
      </c>
      <c r="E22" s="60">
        <v>18.649999999999999</v>
      </c>
      <c r="F22" s="60">
        <v>18.649999999999999</v>
      </c>
      <c r="G22" s="60">
        <v>18.649999999999999</v>
      </c>
      <c r="H22" s="60">
        <v>18.649999999999999</v>
      </c>
      <c r="I22" s="60">
        <v>18.649999999999999</v>
      </c>
      <c r="J22" s="60">
        <v>18.649999999999999</v>
      </c>
      <c r="K22" s="60">
        <v>18.649999999999999</v>
      </c>
      <c r="L22" s="60">
        <v>18.940000000000001</v>
      </c>
      <c r="M22" s="60">
        <v>19.149999999999999</v>
      </c>
      <c r="N22" s="60"/>
      <c r="O22" s="60">
        <f t="shared" si="0"/>
        <v>18.413333333333334</v>
      </c>
      <c r="P22" s="60">
        <f t="shared" si="1"/>
        <v>18.649999999999999</v>
      </c>
      <c r="Q22" s="60">
        <f t="shared" si="2"/>
        <v>18.649999999999999</v>
      </c>
      <c r="R22" s="60">
        <f t="shared" si="3"/>
        <v>18.913333333333334</v>
      </c>
      <c r="S22" s="60" t="s">
        <v>3</v>
      </c>
      <c r="T22" s="60">
        <f t="shared" si="4"/>
        <v>18.65666666666667</v>
      </c>
      <c r="U22" s="60">
        <f t="shared" si="5"/>
        <v>17.922500000000003</v>
      </c>
      <c r="W22" s="24"/>
      <c r="X22" s="24"/>
      <c r="Y22" s="24"/>
      <c r="Z22" s="24"/>
      <c r="AA22" s="24"/>
      <c r="AB22" s="24"/>
    </row>
    <row r="23" spans="1:28" x14ac:dyDescent="0.2">
      <c r="A23" s="62" t="s">
        <v>54</v>
      </c>
      <c r="B23" s="60">
        <v>19.149999999999999</v>
      </c>
      <c r="C23" s="60">
        <v>19.149999999999999</v>
      </c>
      <c r="D23" s="60">
        <v>19.149999999999999</v>
      </c>
      <c r="E23" s="60">
        <v>19.149999999999999</v>
      </c>
      <c r="F23" s="60">
        <v>19.149999999999999</v>
      </c>
      <c r="G23" s="60">
        <v>19.149999999999999</v>
      </c>
      <c r="H23" s="60">
        <v>19.149999999999999</v>
      </c>
      <c r="I23" s="60">
        <v>19.149999999999999</v>
      </c>
      <c r="J23" s="60">
        <v>19.149999999999999</v>
      </c>
      <c r="K23" s="60">
        <v>19.899999999999999</v>
      </c>
      <c r="L23" s="60">
        <v>20.76</v>
      </c>
      <c r="M23" s="60">
        <v>23.15</v>
      </c>
      <c r="N23" s="60"/>
      <c r="O23" s="60">
        <f t="shared" si="0"/>
        <v>19.149999999999999</v>
      </c>
      <c r="P23" s="60">
        <f t="shared" si="1"/>
        <v>19.149999999999999</v>
      </c>
      <c r="Q23" s="60">
        <f t="shared" si="2"/>
        <v>19.149999999999999</v>
      </c>
      <c r="R23" s="60">
        <f t="shared" si="3"/>
        <v>21.27</v>
      </c>
      <c r="S23" s="60" t="s">
        <v>3</v>
      </c>
      <c r="T23" s="60">
        <f t="shared" si="4"/>
        <v>19.680000000000003</v>
      </c>
      <c r="U23" s="60">
        <f t="shared" si="5"/>
        <v>19.090833333333336</v>
      </c>
      <c r="W23" s="24"/>
      <c r="X23" s="24"/>
      <c r="Y23" s="24"/>
      <c r="Z23" s="24"/>
      <c r="AA23" s="24"/>
      <c r="AB23" s="24"/>
    </row>
    <row r="24" spans="1:28" x14ac:dyDescent="0.2">
      <c r="A24" s="62" t="s">
        <v>25</v>
      </c>
      <c r="B24" s="60">
        <v>25.02</v>
      </c>
      <c r="C24" s="60">
        <v>31.3</v>
      </c>
      <c r="D24" s="60">
        <v>29.81</v>
      </c>
      <c r="E24" s="60">
        <v>29.81</v>
      </c>
      <c r="F24" s="60">
        <v>37.9</v>
      </c>
      <c r="G24" s="60">
        <v>41.19</v>
      </c>
      <c r="H24" s="60">
        <v>38.04</v>
      </c>
      <c r="I24" s="60">
        <v>41.33</v>
      </c>
      <c r="J24" s="60">
        <v>44.14</v>
      </c>
      <c r="K24" s="60">
        <v>51.77</v>
      </c>
      <c r="L24" s="60">
        <v>49.37</v>
      </c>
      <c r="M24" s="60">
        <v>39.85</v>
      </c>
      <c r="N24" s="60"/>
      <c r="O24" s="60">
        <f t="shared" si="0"/>
        <v>28.709999999999997</v>
      </c>
      <c r="P24" s="60">
        <f t="shared" si="1"/>
        <v>36.299999999999997</v>
      </c>
      <c r="Q24" s="60">
        <f t="shared" si="2"/>
        <v>41.17</v>
      </c>
      <c r="R24" s="60">
        <f t="shared" si="3"/>
        <v>46.99666666666667</v>
      </c>
      <c r="S24" s="60" t="s">
        <v>3</v>
      </c>
      <c r="T24" s="60">
        <f t="shared" si="4"/>
        <v>38.294166666666662</v>
      </c>
      <c r="U24" s="60">
        <f t="shared" si="5"/>
        <v>31.862500000000001</v>
      </c>
      <c r="W24" s="24"/>
      <c r="X24" s="24"/>
      <c r="Y24" s="24"/>
      <c r="Z24" s="24"/>
      <c r="AA24" s="24"/>
      <c r="AB24" s="24"/>
    </row>
    <row r="25" spans="1:28" x14ac:dyDescent="0.2">
      <c r="A25" s="62" t="s">
        <v>23</v>
      </c>
      <c r="B25" s="60">
        <v>38.299999999999997</v>
      </c>
      <c r="C25" s="60">
        <v>35.799999999999997</v>
      </c>
      <c r="D25" s="60">
        <v>32.4</v>
      </c>
      <c r="E25" s="60">
        <v>29.4</v>
      </c>
      <c r="F25" s="60">
        <v>26</v>
      </c>
      <c r="G25" s="60">
        <v>27</v>
      </c>
      <c r="H25" s="60">
        <v>26.4</v>
      </c>
      <c r="I25" s="60">
        <v>26.2</v>
      </c>
      <c r="J25" s="60">
        <v>23.7</v>
      </c>
      <c r="K25" s="60">
        <v>24.4</v>
      </c>
      <c r="L25" s="60">
        <v>24.4</v>
      </c>
      <c r="M25" s="60">
        <v>25.1</v>
      </c>
      <c r="N25" s="60"/>
      <c r="O25" s="60">
        <f t="shared" si="0"/>
        <v>35.5</v>
      </c>
      <c r="P25" s="60">
        <f t="shared" si="1"/>
        <v>27.466666666666669</v>
      </c>
      <c r="Q25" s="60">
        <f t="shared" si="2"/>
        <v>25.433333333333334</v>
      </c>
      <c r="R25" s="60">
        <f t="shared" si="3"/>
        <v>24.633333333333336</v>
      </c>
      <c r="S25" s="60" t="s">
        <v>3</v>
      </c>
      <c r="T25" s="60">
        <f t="shared" si="4"/>
        <v>28.258333333333329</v>
      </c>
      <c r="U25" s="60">
        <f t="shared" si="5"/>
        <v>33.849166666666669</v>
      </c>
      <c r="W25" s="24"/>
      <c r="X25" s="24"/>
      <c r="Y25" s="24"/>
      <c r="Z25" s="24"/>
      <c r="AA25" s="24"/>
      <c r="AB25" s="24"/>
    </row>
    <row r="26" spans="1:28" x14ac:dyDescent="0.2">
      <c r="A26" s="62" t="s">
        <v>22</v>
      </c>
      <c r="B26" s="60">
        <v>27.5</v>
      </c>
      <c r="C26" s="60">
        <v>27.5</v>
      </c>
      <c r="D26" s="60">
        <v>27.5</v>
      </c>
      <c r="E26" s="60">
        <v>27.5</v>
      </c>
      <c r="F26" s="60">
        <v>26.8</v>
      </c>
      <c r="G26" s="60">
        <v>26</v>
      </c>
      <c r="H26" s="60">
        <v>27</v>
      </c>
      <c r="I26" s="60">
        <v>28.6</v>
      </c>
      <c r="J26" s="60">
        <v>29</v>
      </c>
      <c r="K26" s="60">
        <v>28</v>
      </c>
      <c r="L26" s="60">
        <v>28</v>
      </c>
      <c r="M26" s="60">
        <v>28</v>
      </c>
      <c r="N26" s="60"/>
      <c r="O26" s="60">
        <f t="shared" si="0"/>
        <v>27.5</v>
      </c>
      <c r="P26" s="60">
        <f t="shared" si="1"/>
        <v>26.766666666666666</v>
      </c>
      <c r="Q26" s="60">
        <f t="shared" si="2"/>
        <v>28.2</v>
      </c>
      <c r="R26" s="60">
        <f t="shared" si="3"/>
        <v>28</v>
      </c>
      <c r="S26" s="60" t="s">
        <v>3</v>
      </c>
      <c r="T26" s="60">
        <f t="shared" si="4"/>
        <v>27.616666666666664</v>
      </c>
      <c r="U26" s="60">
        <f t="shared" si="5"/>
        <v>26.775000000000006</v>
      </c>
      <c r="W26" s="24"/>
      <c r="X26" s="24"/>
      <c r="Y26" s="24"/>
      <c r="Z26" s="24"/>
      <c r="AA26" s="24"/>
      <c r="AB26" s="24"/>
    </row>
    <row r="27" spans="1:28" x14ac:dyDescent="0.2">
      <c r="A27" s="63" t="s">
        <v>21</v>
      </c>
      <c r="B27" s="60">
        <v>24</v>
      </c>
      <c r="C27" s="60">
        <v>24</v>
      </c>
      <c r="D27" s="60">
        <v>25.6</v>
      </c>
      <c r="E27" s="60">
        <v>26</v>
      </c>
      <c r="F27" s="60">
        <v>26.5</v>
      </c>
      <c r="G27" s="60">
        <v>26.5</v>
      </c>
      <c r="H27" s="60">
        <v>26.88</v>
      </c>
      <c r="I27" s="60">
        <v>27</v>
      </c>
      <c r="J27" s="60">
        <v>27</v>
      </c>
      <c r="K27" s="60">
        <v>26.69</v>
      </c>
      <c r="L27" s="60">
        <v>26.5</v>
      </c>
      <c r="M27" s="60">
        <v>26.5</v>
      </c>
      <c r="N27" s="60"/>
      <c r="O27" s="60">
        <f t="shared" si="0"/>
        <v>24.533333333333331</v>
      </c>
      <c r="P27" s="60">
        <f t="shared" si="1"/>
        <v>26.333333333333332</v>
      </c>
      <c r="Q27" s="60">
        <f t="shared" si="2"/>
        <v>26.959999999999997</v>
      </c>
      <c r="R27" s="60">
        <f t="shared" si="3"/>
        <v>26.563333333333333</v>
      </c>
      <c r="S27" s="60" t="s">
        <v>3</v>
      </c>
      <c r="T27" s="60">
        <f t="shared" si="4"/>
        <v>26.0975</v>
      </c>
      <c r="U27" s="60">
        <f t="shared" si="5"/>
        <v>26.456666666666667</v>
      </c>
      <c r="W27" s="24"/>
      <c r="X27" s="24"/>
      <c r="Y27" s="24"/>
      <c r="Z27" s="24"/>
      <c r="AA27" s="24"/>
      <c r="AB27" s="24"/>
    </row>
    <row r="28" spans="1:28" x14ac:dyDescent="0.2">
      <c r="A28" s="62" t="s">
        <v>20</v>
      </c>
      <c r="B28" s="60">
        <v>26.85</v>
      </c>
      <c r="C28" s="60">
        <v>26.5</v>
      </c>
      <c r="D28" s="60">
        <v>26.5</v>
      </c>
      <c r="E28" s="60">
        <v>26.5</v>
      </c>
      <c r="F28" s="60">
        <v>26.5</v>
      </c>
      <c r="G28" s="60">
        <v>26.25</v>
      </c>
      <c r="H28" s="60">
        <v>25.75</v>
      </c>
      <c r="I28" s="60">
        <v>25.31</v>
      </c>
      <c r="J28" s="60">
        <v>25</v>
      </c>
      <c r="K28" s="60">
        <v>24.6</v>
      </c>
      <c r="L28" s="60">
        <v>24.12</v>
      </c>
      <c r="M28" s="60">
        <v>24</v>
      </c>
      <c r="N28" s="60"/>
      <c r="O28" s="60">
        <f t="shared" si="0"/>
        <v>26.616666666666664</v>
      </c>
      <c r="P28" s="60">
        <f t="shared" si="1"/>
        <v>26.416666666666668</v>
      </c>
      <c r="Q28" s="60">
        <f t="shared" si="2"/>
        <v>25.353333333333335</v>
      </c>
      <c r="R28" s="60">
        <f t="shared" si="3"/>
        <v>24.24</v>
      </c>
      <c r="S28" s="60" t="s">
        <v>3</v>
      </c>
      <c r="T28" s="60">
        <f t="shared" si="4"/>
        <v>25.656666666666666</v>
      </c>
      <c r="U28" s="60">
        <f t="shared" si="5"/>
        <v>26.237499999999997</v>
      </c>
      <c r="W28" s="24"/>
      <c r="X28" s="24"/>
      <c r="Y28" s="24"/>
      <c r="Z28" s="24"/>
      <c r="AA28" s="24"/>
      <c r="AB28" s="24"/>
    </row>
    <row r="29" spans="1:28" x14ac:dyDescent="0.2">
      <c r="A29" s="61" t="s">
        <v>19</v>
      </c>
      <c r="B29" s="60">
        <v>23.5</v>
      </c>
      <c r="C29" s="60">
        <v>23.42</v>
      </c>
      <c r="D29" s="60">
        <v>23</v>
      </c>
      <c r="E29" s="60">
        <v>23.12</v>
      </c>
      <c r="F29" s="60">
        <v>23.55</v>
      </c>
      <c r="G29" s="60">
        <v>23.12</v>
      </c>
      <c r="H29" s="60">
        <v>23.25</v>
      </c>
      <c r="I29" s="60">
        <v>23.5</v>
      </c>
      <c r="J29" s="60">
        <v>23.44</v>
      </c>
      <c r="K29" s="60">
        <v>23.13</v>
      </c>
      <c r="L29" s="60">
        <v>22.5</v>
      </c>
      <c r="M29" s="60">
        <v>22.62</v>
      </c>
      <c r="N29" s="59" t="s">
        <v>3</v>
      </c>
      <c r="O29" s="60">
        <f t="shared" si="0"/>
        <v>23.306666666666668</v>
      </c>
      <c r="P29" s="60">
        <f t="shared" si="1"/>
        <v>23.263333333333335</v>
      </c>
      <c r="Q29" s="60">
        <v>23.4</v>
      </c>
      <c r="R29" s="60">
        <v>22.75</v>
      </c>
      <c r="S29" s="59" t="s">
        <v>3</v>
      </c>
      <c r="T29" s="60">
        <f t="shared" si="4"/>
        <v>23.179166666666664</v>
      </c>
      <c r="U29" s="60">
        <v>23.55</v>
      </c>
      <c r="W29" s="24"/>
      <c r="X29" s="24"/>
      <c r="Y29" s="24"/>
      <c r="Z29" s="24"/>
      <c r="AA29" s="24"/>
      <c r="AB29" s="24"/>
    </row>
    <row r="30" spans="1:28" x14ac:dyDescent="0.2">
      <c r="A30" s="61" t="s">
        <v>18</v>
      </c>
      <c r="B30" s="60">
        <v>23.45</v>
      </c>
      <c r="C30" s="60">
        <v>23.31</v>
      </c>
      <c r="D30" s="60">
        <v>23.25</v>
      </c>
      <c r="E30" s="60">
        <v>23.5</v>
      </c>
      <c r="F30" s="60">
        <v>23.3</v>
      </c>
      <c r="G30" s="60">
        <v>23</v>
      </c>
      <c r="H30" s="60">
        <v>23.25</v>
      </c>
      <c r="I30" s="60">
        <v>24.1</v>
      </c>
      <c r="J30" s="60">
        <v>24.19</v>
      </c>
      <c r="K30" s="60">
        <v>23.5</v>
      </c>
      <c r="L30" s="60">
        <v>22.81</v>
      </c>
      <c r="M30" s="60">
        <v>22.88</v>
      </c>
      <c r="N30" s="59" t="s">
        <v>3</v>
      </c>
      <c r="O30" s="60">
        <f t="shared" si="0"/>
        <v>23.336666666666662</v>
      </c>
      <c r="P30" s="60">
        <f t="shared" si="1"/>
        <v>23.266666666666666</v>
      </c>
      <c r="Q30" s="60">
        <f t="shared" ref="Q30:Q58" si="6">AVERAGE(H30:J30)</f>
        <v>23.846666666666668</v>
      </c>
      <c r="R30" s="60">
        <f t="shared" ref="R30:R57" si="7">AVERAGE(K30:M30)</f>
        <v>23.063333333333333</v>
      </c>
      <c r="S30" s="59" t="s">
        <v>3</v>
      </c>
      <c r="T30" s="60">
        <f t="shared" si="4"/>
        <v>23.37833333333333</v>
      </c>
      <c r="U30" s="60">
        <f>(K29+L29+M29+B30+C30+D30+E30+F30+G30+H30+I30+J30)/12</f>
        <v>23.3</v>
      </c>
      <c r="W30" s="24"/>
      <c r="X30" s="24"/>
      <c r="Y30" s="24"/>
      <c r="Z30" s="24"/>
      <c r="AA30" s="24"/>
      <c r="AB30" s="24"/>
    </row>
    <row r="31" spans="1:28" x14ac:dyDescent="0.2">
      <c r="A31" s="61" t="s">
        <v>17</v>
      </c>
      <c r="B31" s="60">
        <v>23.3</v>
      </c>
      <c r="C31" s="60">
        <v>23.5</v>
      </c>
      <c r="D31" s="60">
        <v>23.5</v>
      </c>
      <c r="E31" s="60">
        <v>23.5</v>
      </c>
      <c r="F31" s="60">
        <v>24.15</v>
      </c>
      <c r="G31" s="60">
        <v>24.31</v>
      </c>
      <c r="H31" s="60">
        <v>24.5</v>
      </c>
      <c r="I31" s="60">
        <v>24.5</v>
      </c>
      <c r="J31" s="60">
        <v>24</v>
      </c>
      <c r="K31" s="60">
        <v>22.85</v>
      </c>
      <c r="L31" s="60">
        <v>22.5</v>
      </c>
      <c r="M31" s="60">
        <v>22.55</v>
      </c>
      <c r="N31" s="59" t="s">
        <v>3</v>
      </c>
      <c r="O31" s="60">
        <f t="shared" si="0"/>
        <v>23.433333333333334</v>
      </c>
      <c r="P31" s="60">
        <f t="shared" si="1"/>
        <v>23.986666666666665</v>
      </c>
      <c r="Q31" s="60">
        <f t="shared" si="6"/>
        <v>24.333333333333332</v>
      </c>
      <c r="R31" s="60">
        <f t="shared" si="7"/>
        <v>22.633333333333336</v>
      </c>
      <c r="S31" s="59" t="s">
        <v>3</v>
      </c>
      <c r="T31" s="60">
        <f t="shared" si="4"/>
        <v>23.596666666666668</v>
      </c>
      <c r="U31" s="60">
        <f>(K30+L30+M30+B31+C31+D31+E31+F31+G31+H31+I31+J31)/12</f>
        <v>23.704166666666669</v>
      </c>
      <c r="W31" s="24"/>
      <c r="X31" s="24"/>
      <c r="Y31" s="24"/>
      <c r="Z31" s="24"/>
      <c r="AA31" s="24"/>
      <c r="AB31" s="24"/>
    </row>
    <row r="32" spans="1:28" x14ac:dyDescent="0.2">
      <c r="A32" s="61" t="s">
        <v>16</v>
      </c>
      <c r="B32" s="60">
        <v>22.75</v>
      </c>
      <c r="C32" s="60">
        <v>22.75</v>
      </c>
      <c r="D32" s="60">
        <v>22.75</v>
      </c>
      <c r="E32" s="60">
        <v>23.45</v>
      </c>
      <c r="F32" s="60">
        <v>24.19</v>
      </c>
      <c r="G32" s="60">
        <v>25.25</v>
      </c>
      <c r="H32" s="60">
        <v>27.1</v>
      </c>
      <c r="I32" s="60">
        <v>27.75</v>
      </c>
      <c r="J32" s="60">
        <v>27.5</v>
      </c>
      <c r="K32" s="60">
        <v>27.25</v>
      </c>
      <c r="L32" s="60">
        <v>26.75</v>
      </c>
      <c r="M32" s="60">
        <v>27.8</v>
      </c>
      <c r="N32" s="59" t="s">
        <v>3</v>
      </c>
      <c r="O32" s="60">
        <f t="shared" si="0"/>
        <v>22.75</v>
      </c>
      <c r="P32" s="60">
        <f t="shared" si="1"/>
        <v>24.296666666666667</v>
      </c>
      <c r="Q32" s="60">
        <f t="shared" si="6"/>
        <v>27.45</v>
      </c>
      <c r="R32" s="60">
        <f t="shared" si="7"/>
        <v>27.266666666666666</v>
      </c>
      <c r="S32" s="59" t="s">
        <v>3</v>
      </c>
      <c r="T32" s="60">
        <f t="shared" si="4"/>
        <v>25.440833333333334</v>
      </c>
      <c r="U32" s="60">
        <f>(K31+L31+M31+B32+C32+D32+E32+F32+G32+H32+I32+J32)/12</f>
        <v>24.282499999999999</v>
      </c>
      <c r="W32" s="24"/>
      <c r="X32" s="24"/>
      <c r="Y32" s="24"/>
      <c r="Z32" s="24"/>
      <c r="AA32" s="24"/>
      <c r="AB32" s="24"/>
    </row>
    <row r="33" spans="1:28" x14ac:dyDescent="0.2">
      <c r="A33" s="61" t="s">
        <v>15</v>
      </c>
      <c r="B33" s="60">
        <v>28.75</v>
      </c>
      <c r="C33" s="60">
        <v>29</v>
      </c>
      <c r="D33" s="60">
        <v>29.5</v>
      </c>
      <c r="E33" s="60">
        <v>29.5</v>
      </c>
      <c r="F33" s="60">
        <v>29.5</v>
      </c>
      <c r="G33" s="60">
        <v>29.3</v>
      </c>
      <c r="H33" s="60">
        <v>28.81</v>
      </c>
      <c r="I33" s="60">
        <v>28.76</v>
      </c>
      <c r="J33" s="60">
        <v>28.45</v>
      </c>
      <c r="K33" s="60">
        <v>27.63</v>
      </c>
      <c r="L33" s="60">
        <v>29</v>
      </c>
      <c r="M33" s="60">
        <v>30.5</v>
      </c>
      <c r="N33" s="59" t="s">
        <v>3</v>
      </c>
      <c r="O33" s="60">
        <f t="shared" si="0"/>
        <v>29.083333333333332</v>
      </c>
      <c r="P33" s="60">
        <f t="shared" si="1"/>
        <v>29.433333333333334</v>
      </c>
      <c r="Q33" s="60">
        <f t="shared" si="6"/>
        <v>28.673333333333332</v>
      </c>
      <c r="R33" s="60">
        <f t="shared" si="7"/>
        <v>29.043333333333333</v>
      </c>
      <c r="S33" s="59" t="s">
        <v>3</v>
      </c>
      <c r="T33" s="60">
        <f t="shared" si="4"/>
        <v>29.058333333333334</v>
      </c>
      <c r="U33" s="60">
        <f>(K32+L32+M32+B33+C33+D33+E33+F33+G33+H33+I33+J33)/12</f>
        <v>28.614166666666666</v>
      </c>
      <c r="W33" s="24"/>
      <c r="X33" s="24"/>
      <c r="Y33" s="24"/>
      <c r="Z33" s="24"/>
      <c r="AA33" s="24"/>
      <c r="AB33" s="24"/>
    </row>
    <row r="34" spans="1:28" x14ac:dyDescent="0.2">
      <c r="A34" s="61" t="s">
        <v>14</v>
      </c>
      <c r="B34" s="60">
        <v>30.5</v>
      </c>
      <c r="C34" s="60">
        <v>30.5</v>
      </c>
      <c r="D34" s="60">
        <v>30.5</v>
      </c>
      <c r="E34" s="60">
        <v>30.5</v>
      </c>
      <c r="F34" s="60">
        <v>30.5</v>
      </c>
      <c r="G34" s="60">
        <v>30.5</v>
      </c>
      <c r="H34" s="60">
        <v>30.5</v>
      </c>
      <c r="I34" s="60">
        <v>30.5</v>
      </c>
      <c r="J34" s="60">
        <v>30.5</v>
      </c>
      <c r="K34" s="60">
        <v>29.13</v>
      </c>
      <c r="L34" s="60">
        <v>28.6</v>
      </c>
      <c r="M34" s="60">
        <v>27.38</v>
      </c>
      <c r="N34" s="59" t="s">
        <v>3</v>
      </c>
      <c r="O34" s="60">
        <f t="shared" si="0"/>
        <v>30.5</v>
      </c>
      <c r="P34" s="60">
        <f t="shared" si="1"/>
        <v>30.5</v>
      </c>
      <c r="Q34" s="60">
        <f t="shared" si="6"/>
        <v>30.5</v>
      </c>
      <c r="R34" s="60">
        <f t="shared" si="7"/>
        <v>28.37</v>
      </c>
      <c r="S34" s="59" t="s">
        <v>3</v>
      </c>
      <c r="T34" s="60">
        <f t="shared" ref="T34:T47" si="8">AVERAGE(B34:M34)</f>
        <v>29.967500000000001</v>
      </c>
      <c r="U34" s="60">
        <v>30.14</v>
      </c>
      <c r="W34" s="24"/>
      <c r="X34" s="24"/>
      <c r="Y34" s="24"/>
      <c r="Z34" s="24"/>
      <c r="AA34" s="24"/>
      <c r="AB34" s="24"/>
    </row>
    <row r="35" spans="1:28" x14ac:dyDescent="0.2">
      <c r="A35" s="61" t="s">
        <v>13</v>
      </c>
      <c r="B35" s="60">
        <v>26.88</v>
      </c>
      <c r="C35" s="60">
        <v>26.5</v>
      </c>
      <c r="D35" s="60">
        <v>26.5</v>
      </c>
      <c r="E35" s="60">
        <v>26.13</v>
      </c>
      <c r="F35" s="60">
        <v>26</v>
      </c>
      <c r="G35" s="60">
        <v>25.75</v>
      </c>
      <c r="H35" s="60">
        <v>25.5</v>
      </c>
      <c r="I35" s="60">
        <v>25.5</v>
      </c>
      <c r="J35" s="60">
        <v>25</v>
      </c>
      <c r="K35" s="60">
        <v>24.94</v>
      </c>
      <c r="L35" s="60">
        <v>24.6</v>
      </c>
      <c r="M35" s="60">
        <v>24.5</v>
      </c>
      <c r="N35" s="59" t="s">
        <v>3</v>
      </c>
      <c r="O35" s="60">
        <f t="shared" si="0"/>
        <v>26.626666666666665</v>
      </c>
      <c r="P35" s="60">
        <f t="shared" si="1"/>
        <v>25.959999999999997</v>
      </c>
      <c r="Q35" s="60">
        <f t="shared" si="6"/>
        <v>25.333333333333332</v>
      </c>
      <c r="R35" s="60">
        <f t="shared" si="7"/>
        <v>24.680000000000003</v>
      </c>
      <c r="S35" s="59" t="s">
        <v>3</v>
      </c>
      <c r="T35" s="60">
        <f t="shared" si="8"/>
        <v>25.650000000000002</v>
      </c>
      <c r="U35" s="60">
        <f t="shared" ref="U35:U45" si="9">(+R34+O35+P35+Q35)/4</f>
        <v>26.572499999999998</v>
      </c>
      <c r="W35" s="24"/>
      <c r="X35" s="24"/>
      <c r="Y35" s="24"/>
      <c r="Z35" s="24"/>
      <c r="AA35" s="24"/>
      <c r="AB35" s="24"/>
    </row>
    <row r="36" spans="1:28" x14ac:dyDescent="0.2">
      <c r="A36" s="61" t="s">
        <v>12</v>
      </c>
      <c r="B36" s="60">
        <v>25.4</v>
      </c>
      <c r="C36" s="60">
        <v>26.5</v>
      </c>
      <c r="D36" s="60">
        <v>26.5</v>
      </c>
      <c r="E36" s="60">
        <v>26.5</v>
      </c>
      <c r="F36" s="60">
        <v>26.4</v>
      </c>
      <c r="G36" s="60">
        <v>26</v>
      </c>
      <c r="H36" s="60">
        <v>25</v>
      </c>
      <c r="I36" s="60">
        <v>25</v>
      </c>
      <c r="J36" s="60">
        <v>25</v>
      </c>
      <c r="K36" s="60">
        <v>24.9</v>
      </c>
      <c r="L36" s="60">
        <v>24.13</v>
      </c>
      <c r="M36" s="60">
        <v>23.9</v>
      </c>
      <c r="N36" s="59" t="s">
        <v>3</v>
      </c>
      <c r="O36" s="60">
        <f t="shared" ref="O36:O58" si="10">AVERAGE(B36:D36)</f>
        <v>26.133333333333336</v>
      </c>
      <c r="P36" s="60">
        <f t="shared" ref="P36:P58" si="11">AVERAGE(E36:G36)</f>
        <v>26.3</v>
      </c>
      <c r="Q36" s="60">
        <f t="shared" si="6"/>
        <v>25</v>
      </c>
      <c r="R36" s="60">
        <f t="shared" si="7"/>
        <v>24.310000000000002</v>
      </c>
      <c r="S36" s="59" t="s">
        <v>3</v>
      </c>
      <c r="T36" s="60">
        <f t="shared" si="8"/>
        <v>25.435833333333331</v>
      </c>
      <c r="U36" s="60">
        <f t="shared" si="9"/>
        <v>25.528333333333336</v>
      </c>
      <c r="W36" s="24"/>
      <c r="X36" s="24"/>
      <c r="Y36" s="24"/>
      <c r="Z36" s="24"/>
      <c r="AA36" s="24"/>
      <c r="AB36" s="24"/>
    </row>
    <row r="37" spans="1:28" x14ac:dyDescent="0.2">
      <c r="A37" s="61" t="s">
        <v>11</v>
      </c>
      <c r="B37" s="60">
        <v>23.25</v>
      </c>
      <c r="C37" s="60">
        <v>23</v>
      </c>
      <c r="D37" s="60">
        <v>23</v>
      </c>
      <c r="E37" s="60">
        <v>23.5</v>
      </c>
      <c r="F37" s="60">
        <v>23.5</v>
      </c>
      <c r="G37" s="60">
        <v>23.5</v>
      </c>
      <c r="H37" s="60">
        <v>25.5</v>
      </c>
      <c r="I37" s="60">
        <v>27.75</v>
      </c>
      <c r="J37" s="60">
        <v>27.5</v>
      </c>
      <c r="K37" s="60">
        <v>27.5</v>
      </c>
      <c r="L37" s="60">
        <v>27.25</v>
      </c>
      <c r="M37" s="60">
        <v>26.5</v>
      </c>
      <c r="N37" s="59" t="s">
        <v>3</v>
      </c>
      <c r="O37" s="60">
        <f t="shared" si="10"/>
        <v>23.083333333333332</v>
      </c>
      <c r="P37" s="60">
        <f t="shared" si="11"/>
        <v>23.5</v>
      </c>
      <c r="Q37" s="60">
        <f t="shared" si="6"/>
        <v>26.916666666666668</v>
      </c>
      <c r="R37" s="60">
        <f t="shared" si="7"/>
        <v>27.083333333333332</v>
      </c>
      <c r="S37" s="59" t="s">
        <v>3</v>
      </c>
      <c r="T37" s="60">
        <f t="shared" si="8"/>
        <v>25.145833333333332</v>
      </c>
      <c r="U37" s="60">
        <f t="shared" si="9"/>
        <v>24.452500000000001</v>
      </c>
      <c r="W37" s="24"/>
      <c r="X37" s="24"/>
      <c r="Y37" s="24"/>
      <c r="Z37" s="24"/>
      <c r="AA37" s="24"/>
      <c r="AB37" s="24"/>
    </row>
    <row r="38" spans="1:28" x14ac:dyDescent="0.2">
      <c r="A38" s="61" t="s">
        <v>10</v>
      </c>
      <c r="B38" s="60">
        <v>25.75</v>
      </c>
      <c r="C38" s="60">
        <v>25.5</v>
      </c>
      <c r="D38" s="60">
        <v>25.5</v>
      </c>
      <c r="E38" s="60">
        <v>24.5</v>
      </c>
      <c r="F38" s="60">
        <v>24.75</v>
      </c>
      <c r="G38" s="60">
        <v>25.25</v>
      </c>
      <c r="H38" s="60">
        <v>25</v>
      </c>
      <c r="I38" s="60">
        <v>25</v>
      </c>
      <c r="J38" s="60">
        <v>24.7</v>
      </c>
      <c r="K38" s="60">
        <v>25</v>
      </c>
      <c r="L38" s="60">
        <v>25.38</v>
      </c>
      <c r="M38" s="60">
        <v>25.5</v>
      </c>
      <c r="N38" s="59" t="s">
        <v>3</v>
      </c>
      <c r="O38" s="60">
        <f t="shared" si="10"/>
        <v>25.583333333333332</v>
      </c>
      <c r="P38" s="60">
        <f t="shared" si="11"/>
        <v>24.833333333333332</v>
      </c>
      <c r="Q38" s="60">
        <f t="shared" si="6"/>
        <v>24.900000000000002</v>
      </c>
      <c r="R38" s="60">
        <f t="shared" si="7"/>
        <v>25.293333333333333</v>
      </c>
      <c r="S38" s="59" t="s">
        <v>3</v>
      </c>
      <c r="T38" s="60">
        <f t="shared" si="8"/>
        <v>25.1525</v>
      </c>
      <c r="U38" s="60">
        <f t="shared" si="9"/>
        <v>25.6</v>
      </c>
      <c r="W38" s="24"/>
      <c r="X38" s="24"/>
      <c r="Y38" s="24"/>
      <c r="Z38" s="24"/>
      <c r="AA38" s="24"/>
      <c r="AB38" s="24"/>
    </row>
    <row r="39" spans="1:28" x14ac:dyDescent="0.2">
      <c r="A39" s="61" t="s">
        <v>9</v>
      </c>
      <c r="B39" s="60">
        <v>25.5</v>
      </c>
      <c r="C39" s="60">
        <v>25.5</v>
      </c>
      <c r="D39" s="60">
        <v>25.5</v>
      </c>
      <c r="E39" s="60">
        <v>25.5</v>
      </c>
      <c r="F39" s="60">
        <v>25.13</v>
      </c>
      <c r="G39" s="60">
        <v>25.1</v>
      </c>
      <c r="H39" s="60">
        <v>24.75</v>
      </c>
      <c r="I39" s="60">
        <v>24.75</v>
      </c>
      <c r="J39" s="60">
        <v>25.5</v>
      </c>
      <c r="K39" s="60">
        <v>25.75</v>
      </c>
      <c r="L39" s="60">
        <v>28.13</v>
      </c>
      <c r="M39" s="60">
        <v>28.85</v>
      </c>
      <c r="N39" s="59" t="s">
        <v>3</v>
      </c>
      <c r="O39" s="60">
        <f t="shared" si="10"/>
        <v>25.5</v>
      </c>
      <c r="P39" s="60">
        <f t="shared" si="11"/>
        <v>25.243333333333329</v>
      </c>
      <c r="Q39" s="60">
        <f t="shared" si="6"/>
        <v>25</v>
      </c>
      <c r="R39" s="60">
        <f t="shared" si="7"/>
        <v>27.576666666666664</v>
      </c>
      <c r="S39" s="59" t="s">
        <v>3</v>
      </c>
      <c r="T39" s="60">
        <f t="shared" si="8"/>
        <v>25.830000000000002</v>
      </c>
      <c r="U39" s="60">
        <f t="shared" si="9"/>
        <v>25.259166666666665</v>
      </c>
      <c r="W39" s="24"/>
      <c r="X39" s="24"/>
      <c r="Y39" s="24"/>
      <c r="Z39" s="24"/>
      <c r="AA39" s="24"/>
      <c r="AB39" s="24"/>
    </row>
    <row r="40" spans="1:28" x14ac:dyDescent="0.2">
      <c r="A40" s="61" t="s">
        <v>8</v>
      </c>
      <c r="B40" s="60">
        <v>28.69</v>
      </c>
      <c r="C40" s="60">
        <v>29</v>
      </c>
      <c r="D40" s="60">
        <v>29.5</v>
      </c>
      <c r="E40" s="60">
        <v>29.5</v>
      </c>
      <c r="F40" s="60">
        <v>29.7</v>
      </c>
      <c r="G40" s="60">
        <v>29.5</v>
      </c>
      <c r="H40" s="60">
        <v>29.5</v>
      </c>
      <c r="I40" s="60">
        <v>29</v>
      </c>
      <c r="J40" s="60">
        <v>29</v>
      </c>
      <c r="K40" s="60">
        <v>29</v>
      </c>
      <c r="L40" s="60">
        <v>29</v>
      </c>
      <c r="M40" s="60">
        <v>29</v>
      </c>
      <c r="N40" s="59" t="s">
        <v>3</v>
      </c>
      <c r="O40" s="60">
        <f t="shared" si="10"/>
        <v>29.063333333333333</v>
      </c>
      <c r="P40" s="60">
        <f t="shared" si="11"/>
        <v>29.566666666666666</v>
      </c>
      <c r="Q40" s="60">
        <f t="shared" si="6"/>
        <v>29.166666666666668</v>
      </c>
      <c r="R40" s="60">
        <f t="shared" si="7"/>
        <v>29</v>
      </c>
      <c r="S40" s="59" t="s">
        <v>3</v>
      </c>
      <c r="T40" s="60">
        <f t="shared" si="8"/>
        <v>29.199166666666667</v>
      </c>
      <c r="U40" s="60">
        <f t="shared" si="9"/>
        <v>28.843333333333334</v>
      </c>
      <c r="W40" s="24"/>
      <c r="X40" s="24"/>
      <c r="Y40" s="24"/>
      <c r="Z40" s="24"/>
      <c r="AA40" s="24"/>
      <c r="AB40" s="24"/>
    </row>
    <row r="41" spans="1:28" x14ac:dyDescent="0.2">
      <c r="A41" s="61" t="s">
        <v>7</v>
      </c>
      <c r="B41" s="60">
        <v>29</v>
      </c>
      <c r="C41" s="60">
        <v>29</v>
      </c>
      <c r="D41" s="60">
        <v>28.13</v>
      </c>
      <c r="E41" s="60">
        <v>28</v>
      </c>
      <c r="F41" s="60">
        <v>28</v>
      </c>
      <c r="G41" s="60">
        <v>27.5</v>
      </c>
      <c r="H41" s="60">
        <v>27</v>
      </c>
      <c r="I41" s="60">
        <v>26.65</v>
      </c>
      <c r="J41" s="60">
        <v>26.38</v>
      </c>
      <c r="K41" s="60">
        <v>24.9</v>
      </c>
      <c r="L41" s="60">
        <v>25</v>
      </c>
      <c r="M41" s="60">
        <v>25.5</v>
      </c>
      <c r="N41" s="59" t="s">
        <v>3</v>
      </c>
      <c r="O41" s="60">
        <f t="shared" si="10"/>
        <v>28.709999999999997</v>
      </c>
      <c r="P41" s="60">
        <f t="shared" si="11"/>
        <v>27.833333333333332</v>
      </c>
      <c r="Q41" s="60">
        <f t="shared" si="6"/>
        <v>26.676666666666666</v>
      </c>
      <c r="R41" s="60">
        <f t="shared" si="7"/>
        <v>25.133333333333336</v>
      </c>
      <c r="S41" s="59" t="s">
        <v>3</v>
      </c>
      <c r="T41" s="60">
        <f t="shared" si="8"/>
        <v>27.088333333333335</v>
      </c>
      <c r="U41" s="60">
        <f t="shared" si="9"/>
        <v>28.054999999999996</v>
      </c>
      <c r="W41" s="24"/>
      <c r="X41" s="24"/>
      <c r="Y41" s="24"/>
      <c r="Z41" s="24"/>
      <c r="AA41" s="24"/>
      <c r="AB41" s="24"/>
    </row>
    <row r="42" spans="1:28" x14ac:dyDescent="0.2">
      <c r="A42" s="51" t="s">
        <v>6</v>
      </c>
      <c r="B42" s="55">
        <v>25.5</v>
      </c>
      <c r="C42" s="55">
        <v>25.5</v>
      </c>
      <c r="D42" s="55">
        <v>25.5</v>
      </c>
      <c r="E42" s="55">
        <v>25.5</v>
      </c>
      <c r="F42" s="55">
        <v>26</v>
      </c>
      <c r="G42" s="55">
        <v>26</v>
      </c>
      <c r="H42" s="55">
        <v>26</v>
      </c>
      <c r="I42" s="55">
        <v>26</v>
      </c>
      <c r="J42" s="55">
        <v>26.5</v>
      </c>
      <c r="K42" s="55">
        <v>26.9</v>
      </c>
      <c r="L42" s="55">
        <v>27</v>
      </c>
      <c r="M42" s="55">
        <v>27</v>
      </c>
      <c r="N42" s="56" t="s">
        <v>3</v>
      </c>
      <c r="O42" s="55">
        <f t="shared" si="10"/>
        <v>25.5</v>
      </c>
      <c r="P42" s="55">
        <f t="shared" si="11"/>
        <v>25.833333333333332</v>
      </c>
      <c r="Q42" s="55">
        <f t="shared" si="6"/>
        <v>26.166666666666668</v>
      </c>
      <c r="R42" s="55">
        <f t="shared" si="7"/>
        <v>26.966666666666669</v>
      </c>
      <c r="S42" s="59" t="s">
        <v>3</v>
      </c>
      <c r="T42" s="55">
        <f t="shared" si="8"/>
        <v>26.116666666666664</v>
      </c>
      <c r="U42" s="55">
        <f t="shared" si="9"/>
        <v>25.658333333333335</v>
      </c>
      <c r="W42" s="24"/>
      <c r="X42" s="24"/>
      <c r="Y42" s="24"/>
      <c r="Z42" s="24"/>
      <c r="AA42" s="24"/>
      <c r="AB42" s="24"/>
    </row>
    <row r="43" spans="1:28" x14ac:dyDescent="0.2">
      <c r="A43" s="58" t="s">
        <v>5</v>
      </c>
      <c r="B43" s="55">
        <v>27.2</v>
      </c>
      <c r="C43" s="55">
        <v>27.13</v>
      </c>
      <c r="D43" s="55">
        <v>27</v>
      </c>
      <c r="E43" s="55">
        <v>27</v>
      </c>
      <c r="F43" s="55">
        <v>27</v>
      </c>
      <c r="G43" s="55">
        <v>27</v>
      </c>
      <c r="H43" s="55">
        <v>27</v>
      </c>
      <c r="I43" s="55">
        <v>27</v>
      </c>
      <c r="J43" s="55">
        <v>27</v>
      </c>
      <c r="K43" s="55">
        <v>26</v>
      </c>
      <c r="L43" s="55">
        <v>26</v>
      </c>
      <c r="M43" s="55">
        <v>25.2</v>
      </c>
      <c r="N43" s="56" t="s">
        <v>3</v>
      </c>
      <c r="O43" s="55">
        <f t="shared" si="10"/>
        <v>27.11</v>
      </c>
      <c r="P43" s="55">
        <f t="shared" si="11"/>
        <v>27</v>
      </c>
      <c r="Q43" s="55">
        <f t="shared" si="6"/>
        <v>27</v>
      </c>
      <c r="R43" s="55">
        <f t="shared" si="7"/>
        <v>25.733333333333334</v>
      </c>
      <c r="S43" s="56" t="s">
        <v>3</v>
      </c>
      <c r="T43" s="55">
        <f t="shared" si="8"/>
        <v>26.71083333333333</v>
      </c>
      <c r="U43" s="55">
        <f t="shared" si="9"/>
        <v>27.019166666666667</v>
      </c>
      <c r="V43" s="24"/>
      <c r="W43" s="24"/>
      <c r="X43" s="24"/>
      <c r="Y43" s="24"/>
      <c r="Z43" s="24"/>
      <c r="AA43" s="24"/>
      <c r="AB43" s="24"/>
    </row>
    <row r="44" spans="1:28" x14ac:dyDescent="0.2">
      <c r="A44" s="58" t="s">
        <v>4</v>
      </c>
      <c r="B44" s="55">
        <v>23.38</v>
      </c>
      <c r="C44" s="55">
        <v>22.25</v>
      </c>
      <c r="D44" s="55">
        <v>21.5</v>
      </c>
      <c r="E44" s="55">
        <v>21</v>
      </c>
      <c r="F44" s="55">
        <v>19.75</v>
      </c>
      <c r="G44" s="55">
        <v>19</v>
      </c>
      <c r="H44" s="55">
        <v>19</v>
      </c>
      <c r="I44" s="55">
        <v>19</v>
      </c>
      <c r="J44" s="55">
        <v>20.7</v>
      </c>
      <c r="K44" s="55">
        <v>21.25</v>
      </c>
      <c r="L44" s="55">
        <v>21</v>
      </c>
      <c r="M44" s="55">
        <v>21.8</v>
      </c>
      <c r="N44" s="56" t="s">
        <v>3</v>
      </c>
      <c r="O44" s="55">
        <f t="shared" si="10"/>
        <v>22.376666666666665</v>
      </c>
      <c r="P44" s="55">
        <f t="shared" si="11"/>
        <v>19.916666666666668</v>
      </c>
      <c r="Q44" s="55">
        <f t="shared" si="6"/>
        <v>19.566666666666666</v>
      </c>
      <c r="R44" s="55">
        <f t="shared" si="7"/>
        <v>21.349999999999998</v>
      </c>
      <c r="S44" s="56" t="s">
        <v>3</v>
      </c>
      <c r="T44" s="55">
        <f t="shared" si="8"/>
        <v>20.802499999999998</v>
      </c>
      <c r="U44" s="55">
        <f t="shared" si="9"/>
        <v>21.898333333333333</v>
      </c>
      <c r="V44" s="24"/>
      <c r="W44" s="24"/>
      <c r="X44" s="24"/>
      <c r="Y44" s="24"/>
      <c r="Z44" s="24"/>
      <c r="AA44" s="24"/>
      <c r="AB44" s="24"/>
    </row>
    <row r="45" spans="1:28" s="24" customFormat="1" x14ac:dyDescent="0.2">
      <c r="A45" s="58">
        <v>2001</v>
      </c>
      <c r="B45" s="55">
        <v>23.13</v>
      </c>
      <c r="C45" s="55">
        <v>22.75</v>
      </c>
      <c r="D45" s="55">
        <v>22</v>
      </c>
      <c r="E45" s="55">
        <v>20.5</v>
      </c>
      <c r="F45" s="55">
        <v>21.38</v>
      </c>
      <c r="G45" s="55">
        <v>21.9</v>
      </c>
      <c r="H45" s="55">
        <v>22.5</v>
      </c>
      <c r="I45" s="55">
        <v>22.5</v>
      </c>
      <c r="J45" s="55">
        <v>24.63</v>
      </c>
      <c r="K45" s="55">
        <v>25.75</v>
      </c>
      <c r="L45" s="55">
        <v>26.2</v>
      </c>
      <c r="M45" s="55">
        <v>26.5</v>
      </c>
      <c r="N45" s="56" t="s">
        <v>3</v>
      </c>
      <c r="O45" s="55">
        <f t="shared" si="10"/>
        <v>22.626666666666665</v>
      </c>
      <c r="P45" s="55">
        <f t="shared" si="11"/>
        <v>21.259999999999998</v>
      </c>
      <c r="Q45" s="55">
        <f t="shared" si="6"/>
        <v>23.209999999999997</v>
      </c>
      <c r="R45" s="55">
        <f t="shared" si="7"/>
        <v>26.150000000000002</v>
      </c>
      <c r="S45" s="56" t="s">
        <v>3</v>
      </c>
      <c r="T45" s="55">
        <f t="shared" si="8"/>
        <v>23.311666666666667</v>
      </c>
      <c r="U45" s="55">
        <f t="shared" si="9"/>
        <v>22.111666666666661</v>
      </c>
    </row>
    <row r="46" spans="1:28" s="24" customFormat="1" x14ac:dyDescent="0.2">
      <c r="A46" s="58">
        <v>2002</v>
      </c>
      <c r="B46" s="55">
        <v>26.75</v>
      </c>
      <c r="C46" s="55">
        <v>26</v>
      </c>
      <c r="D46" s="55">
        <v>25.95</v>
      </c>
      <c r="E46" s="55">
        <v>24.63</v>
      </c>
      <c r="F46" s="55">
        <v>24.5</v>
      </c>
      <c r="G46" s="55">
        <v>24</v>
      </c>
      <c r="H46" s="55">
        <v>24</v>
      </c>
      <c r="I46" s="55">
        <v>25.4</v>
      </c>
      <c r="J46" s="55">
        <v>26.25</v>
      </c>
      <c r="K46" s="55">
        <v>26.75</v>
      </c>
      <c r="L46" s="55">
        <v>27.4</v>
      </c>
      <c r="M46" s="55">
        <v>27.88</v>
      </c>
      <c r="N46" s="56"/>
      <c r="O46" s="55">
        <f t="shared" si="10"/>
        <v>26.233333333333334</v>
      </c>
      <c r="P46" s="55">
        <f t="shared" si="11"/>
        <v>24.376666666666665</v>
      </c>
      <c r="Q46" s="55">
        <f t="shared" si="6"/>
        <v>25.216666666666669</v>
      </c>
      <c r="R46" s="55">
        <f t="shared" si="7"/>
        <v>27.343333333333334</v>
      </c>
      <c r="S46" s="56"/>
      <c r="T46" s="55">
        <f t="shared" si="8"/>
        <v>25.7925</v>
      </c>
      <c r="U46" s="55">
        <f>(R45+O46+P46+Q46)/4</f>
        <v>25.494166666666668</v>
      </c>
    </row>
    <row r="47" spans="1:28" s="24" customFormat="1" x14ac:dyDescent="0.2">
      <c r="A47" s="58">
        <v>2003</v>
      </c>
      <c r="B47" s="55">
        <v>27.8</v>
      </c>
      <c r="C47" s="55">
        <v>26.5</v>
      </c>
      <c r="D47" s="55">
        <v>27.13</v>
      </c>
      <c r="E47" s="55">
        <v>27.63</v>
      </c>
      <c r="F47" s="55">
        <v>28</v>
      </c>
      <c r="G47" s="55">
        <v>28</v>
      </c>
      <c r="H47" s="55">
        <v>27.63</v>
      </c>
      <c r="I47" s="55">
        <v>25.5</v>
      </c>
      <c r="J47" s="55">
        <v>24</v>
      </c>
      <c r="K47" s="55">
        <v>24.7</v>
      </c>
      <c r="L47" s="55">
        <v>23.94</v>
      </c>
      <c r="M47" s="55">
        <v>23.63</v>
      </c>
      <c r="N47" s="56"/>
      <c r="O47" s="55">
        <f t="shared" si="10"/>
        <v>27.143333333333331</v>
      </c>
      <c r="P47" s="55">
        <f t="shared" si="11"/>
        <v>27.876666666666665</v>
      </c>
      <c r="Q47" s="55">
        <f t="shared" si="6"/>
        <v>25.709999999999997</v>
      </c>
      <c r="R47" s="55">
        <f t="shared" si="7"/>
        <v>24.09</v>
      </c>
      <c r="S47" s="56"/>
      <c r="T47" s="55">
        <f t="shared" si="8"/>
        <v>26.204999999999998</v>
      </c>
      <c r="U47" s="55">
        <f>(R46+O47+P47+Q47)/4</f>
        <v>27.018333333333331</v>
      </c>
    </row>
    <row r="48" spans="1:28" s="24" customFormat="1" x14ac:dyDescent="0.2">
      <c r="A48" s="58">
        <v>2004</v>
      </c>
      <c r="B48" s="55">
        <v>23.7</v>
      </c>
      <c r="C48" s="55">
        <v>23.5</v>
      </c>
      <c r="D48" s="55">
        <v>23.5</v>
      </c>
      <c r="E48" s="55">
        <v>23.5</v>
      </c>
      <c r="F48" s="55">
        <v>23.5</v>
      </c>
      <c r="G48" s="55">
        <v>23.5</v>
      </c>
      <c r="H48" s="55">
        <v>23.5</v>
      </c>
      <c r="I48" s="55">
        <v>23.5</v>
      </c>
      <c r="J48" s="55">
        <v>23.5</v>
      </c>
      <c r="K48" s="55">
        <v>23.5</v>
      </c>
      <c r="L48" s="55">
        <v>23.38</v>
      </c>
      <c r="M48" s="55">
        <v>23.2</v>
      </c>
      <c r="N48" s="56"/>
      <c r="O48" s="55">
        <f t="shared" si="10"/>
        <v>23.566666666666666</v>
      </c>
      <c r="P48" s="55">
        <f t="shared" si="11"/>
        <v>23.5</v>
      </c>
      <c r="Q48" s="55">
        <f t="shared" si="6"/>
        <v>23.5</v>
      </c>
      <c r="R48" s="55">
        <f t="shared" si="7"/>
        <v>23.36</v>
      </c>
      <c r="S48" s="56"/>
      <c r="T48" s="55">
        <f t="shared" ref="T48:T57" si="12">AVERAGE(O48:R48)</f>
        <v>23.481666666666666</v>
      </c>
      <c r="U48" s="55">
        <f>AVERAGE(R47,O48:Q48)</f>
        <v>23.664166666666667</v>
      </c>
    </row>
    <row r="49" spans="1:28" s="24" customFormat="1" x14ac:dyDescent="0.2">
      <c r="A49" s="58" t="s">
        <v>53</v>
      </c>
      <c r="B49" s="55">
        <v>23.5</v>
      </c>
      <c r="C49" s="55">
        <v>23.5</v>
      </c>
      <c r="D49" s="55">
        <v>23.25</v>
      </c>
      <c r="E49" s="55">
        <v>23.8</v>
      </c>
      <c r="F49" s="55">
        <v>24.75</v>
      </c>
      <c r="G49" s="55">
        <v>25.88</v>
      </c>
      <c r="H49" s="55">
        <v>26</v>
      </c>
      <c r="I49" s="55">
        <v>26.75</v>
      </c>
      <c r="J49" s="55">
        <v>40.1</v>
      </c>
      <c r="K49" s="55">
        <v>40</v>
      </c>
      <c r="L49" s="55">
        <v>40</v>
      </c>
      <c r="M49" s="55">
        <v>36.9</v>
      </c>
      <c r="N49" s="56"/>
      <c r="O49" s="55">
        <f t="shared" si="10"/>
        <v>23.416666666666668</v>
      </c>
      <c r="P49" s="55">
        <f t="shared" si="11"/>
        <v>24.81</v>
      </c>
      <c r="Q49" s="55">
        <f t="shared" si="6"/>
        <v>30.95</v>
      </c>
      <c r="R49" s="55">
        <f t="shared" si="7"/>
        <v>38.966666666666669</v>
      </c>
      <c r="S49" s="56"/>
      <c r="T49" s="55">
        <f t="shared" si="12"/>
        <v>29.535833333333333</v>
      </c>
      <c r="U49" s="55">
        <f t="shared" ref="U49:U58" si="13">(R48+O49+P49+Q49)/4</f>
        <v>25.634166666666669</v>
      </c>
    </row>
    <row r="50" spans="1:28" s="24" customFormat="1" x14ac:dyDescent="0.2">
      <c r="A50" s="57">
        <v>2006</v>
      </c>
      <c r="B50" s="55">
        <v>34.5</v>
      </c>
      <c r="C50" s="55">
        <v>36.5</v>
      </c>
      <c r="D50" s="55">
        <v>37.1</v>
      </c>
      <c r="E50" s="55">
        <v>36.380000000000003</v>
      </c>
      <c r="F50" s="55">
        <v>35</v>
      </c>
      <c r="G50" s="55">
        <v>35</v>
      </c>
      <c r="H50" s="55">
        <v>35</v>
      </c>
      <c r="I50" s="55">
        <v>34.5</v>
      </c>
      <c r="J50" s="55">
        <v>31.2</v>
      </c>
      <c r="K50" s="55">
        <v>28.75</v>
      </c>
      <c r="L50" s="55">
        <v>27.19</v>
      </c>
      <c r="M50" s="55">
        <v>26.1</v>
      </c>
      <c r="N50" s="56"/>
      <c r="O50" s="55">
        <f t="shared" si="10"/>
        <v>36.033333333333331</v>
      </c>
      <c r="P50" s="55">
        <f t="shared" si="11"/>
        <v>35.46</v>
      </c>
      <c r="Q50" s="55">
        <f t="shared" si="6"/>
        <v>33.56666666666667</v>
      </c>
      <c r="R50" s="55">
        <f t="shared" si="7"/>
        <v>27.346666666666664</v>
      </c>
      <c r="S50" s="56"/>
      <c r="T50" s="55">
        <f t="shared" si="12"/>
        <v>33.101666666666667</v>
      </c>
      <c r="U50" s="55">
        <f t="shared" si="13"/>
        <v>36.006666666666668</v>
      </c>
    </row>
    <row r="51" spans="1:28" s="24" customFormat="1" x14ac:dyDescent="0.2">
      <c r="A51" s="57">
        <v>2007</v>
      </c>
      <c r="B51" s="55">
        <v>25.5</v>
      </c>
      <c r="C51" s="55">
        <v>25</v>
      </c>
      <c r="D51" s="55">
        <v>24.9</v>
      </c>
      <c r="E51" s="55">
        <v>25</v>
      </c>
      <c r="F51" s="55">
        <v>25</v>
      </c>
      <c r="G51" s="55">
        <v>25</v>
      </c>
      <c r="H51" s="55">
        <v>25.38</v>
      </c>
      <c r="I51" s="55">
        <v>25.6</v>
      </c>
      <c r="J51" s="55">
        <v>25.38</v>
      </c>
      <c r="K51" s="55">
        <v>25</v>
      </c>
      <c r="L51" s="55">
        <v>24.5</v>
      </c>
      <c r="M51" s="55">
        <v>24.5</v>
      </c>
      <c r="N51" s="56"/>
      <c r="O51" s="55">
        <f t="shared" si="10"/>
        <v>25.133333333333336</v>
      </c>
      <c r="P51" s="55">
        <f t="shared" si="11"/>
        <v>25</v>
      </c>
      <c r="Q51" s="55">
        <f t="shared" si="6"/>
        <v>25.453333333333333</v>
      </c>
      <c r="R51" s="55">
        <f t="shared" si="7"/>
        <v>24.666666666666668</v>
      </c>
      <c r="S51" s="56"/>
      <c r="T51" s="55">
        <f t="shared" si="12"/>
        <v>25.063333333333336</v>
      </c>
      <c r="U51" s="55">
        <f t="shared" si="13"/>
        <v>25.733333333333334</v>
      </c>
    </row>
    <row r="52" spans="1:28" s="24" customFormat="1" x14ac:dyDescent="0.2">
      <c r="A52" s="57">
        <v>2008</v>
      </c>
      <c r="B52" s="55">
        <v>24.13</v>
      </c>
      <c r="C52" s="55">
        <v>26.4</v>
      </c>
      <c r="D52" s="55">
        <v>28</v>
      </c>
      <c r="E52" s="55">
        <v>28</v>
      </c>
      <c r="F52" s="55">
        <v>29.6</v>
      </c>
      <c r="G52" s="55">
        <v>33.25</v>
      </c>
      <c r="H52" s="55">
        <v>38</v>
      </c>
      <c r="I52" s="55">
        <v>38.4</v>
      </c>
      <c r="J52" s="55">
        <v>38.5</v>
      </c>
      <c r="K52" s="55">
        <v>36.200000000000003</v>
      </c>
      <c r="L52" s="55">
        <v>35</v>
      </c>
      <c r="M52" s="55">
        <v>35</v>
      </c>
      <c r="N52" s="56"/>
      <c r="O52" s="55">
        <f t="shared" si="10"/>
        <v>26.176666666666666</v>
      </c>
      <c r="P52" s="55">
        <f t="shared" si="11"/>
        <v>30.283333333333331</v>
      </c>
      <c r="Q52" s="55">
        <f t="shared" si="6"/>
        <v>38.300000000000004</v>
      </c>
      <c r="R52" s="55">
        <f t="shared" si="7"/>
        <v>35.4</v>
      </c>
      <c r="S52" s="56"/>
      <c r="T52" s="55">
        <f t="shared" si="12"/>
        <v>32.54</v>
      </c>
      <c r="U52" s="55">
        <f t="shared" si="13"/>
        <v>29.856666666666669</v>
      </c>
    </row>
    <row r="53" spans="1:28" s="24" customFormat="1" x14ac:dyDescent="0.2">
      <c r="A53" s="57">
        <v>2009</v>
      </c>
      <c r="B53" s="55">
        <v>35</v>
      </c>
      <c r="C53" s="55">
        <v>35</v>
      </c>
      <c r="D53" s="55">
        <v>35</v>
      </c>
      <c r="E53" s="55">
        <v>34.25</v>
      </c>
      <c r="F53" s="55">
        <v>34.4</v>
      </c>
      <c r="G53" s="55">
        <v>35.5</v>
      </c>
      <c r="H53" s="55">
        <v>35.4</v>
      </c>
      <c r="I53" s="55">
        <v>38</v>
      </c>
      <c r="J53" s="55">
        <v>42</v>
      </c>
      <c r="K53" s="55">
        <v>42.6</v>
      </c>
      <c r="L53" s="55">
        <v>45</v>
      </c>
      <c r="M53" s="55">
        <v>45</v>
      </c>
      <c r="N53" s="56"/>
      <c r="O53" s="55">
        <f t="shared" si="10"/>
        <v>35</v>
      </c>
      <c r="P53" s="55">
        <f t="shared" si="11"/>
        <v>34.716666666666669</v>
      </c>
      <c r="Q53" s="55">
        <f t="shared" si="6"/>
        <v>38.466666666666669</v>
      </c>
      <c r="R53" s="55">
        <f t="shared" si="7"/>
        <v>44.199999999999996</v>
      </c>
      <c r="S53" s="56"/>
      <c r="T53" s="55">
        <f t="shared" si="12"/>
        <v>38.095833333333331</v>
      </c>
      <c r="U53" s="55">
        <f t="shared" si="13"/>
        <v>35.895833333333336</v>
      </c>
    </row>
    <row r="54" spans="1:28" s="24" customFormat="1" x14ac:dyDescent="0.2">
      <c r="A54" s="57">
        <v>2010</v>
      </c>
      <c r="B54" s="55">
        <v>50.5</v>
      </c>
      <c r="C54" s="55">
        <v>53</v>
      </c>
      <c r="D54" s="55">
        <v>52.25</v>
      </c>
      <c r="E54" s="55">
        <v>48.2</v>
      </c>
      <c r="F54" s="55">
        <v>45</v>
      </c>
      <c r="G54" s="55">
        <v>50</v>
      </c>
      <c r="H54" s="55">
        <v>53.4</v>
      </c>
      <c r="I54" s="55">
        <v>59.5</v>
      </c>
      <c r="J54" s="55">
        <v>59</v>
      </c>
      <c r="K54" s="55">
        <v>54.4</v>
      </c>
      <c r="L54" s="55">
        <v>56.5</v>
      </c>
      <c r="M54" s="55">
        <v>57</v>
      </c>
      <c r="N54" s="56"/>
      <c r="O54" s="55">
        <f t="shared" si="10"/>
        <v>51.916666666666664</v>
      </c>
      <c r="P54" s="55">
        <f t="shared" si="11"/>
        <v>47.733333333333327</v>
      </c>
      <c r="Q54" s="55">
        <f t="shared" si="6"/>
        <v>57.300000000000004</v>
      </c>
      <c r="R54" s="55">
        <f t="shared" si="7"/>
        <v>55.966666666666669</v>
      </c>
      <c r="S54" s="56"/>
      <c r="T54" s="55">
        <f t="shared" si="12"/>
        <v>53.229166666666664</v>
      </c>
      <c r="U54" s="55">
        <f t="shared" si="13"/>
        <v>50.287500000000001</v>
      </c>
    </row>
    <row r="55" spans="1:28" s="24" customFormat="1" x14ac:dyDescent="0.2">
      <c r="A55" s="57">
        <v>2011</v>
      </c>
      <c r="B55" s="55">
        <v>54.5</v>
      </c>
      <c r="C55" s="55">
        <v>54</v>
      </c>
      <c r="D55" s="55">
        <v>56.5</v>
      </c>
      <c r="E55" s="55">
        <v>56.8</v>
      </c>
      <c r="F55" s="55">
        <v>54</v>
      </c>
      <c r="G55" s="55">
        <v>55</v>
      </c>
      <c r="H55" s="55">
        <v>55.4</v>
      </c>
      <c r="I55" s="55">
        <v>57</v>
      </c>
      <c r="J55" s="55">
        <v>58.6</v>
      </c>
      <c r="K55" s="55">
        <v>59</v>
      </c>
      <c r="L55" s="55">
        <v>58.75</v>
      </c>
      <c r="M55" s="55">
        <v>55.1</v>
      </c>
      <c r="N55" s="56"/>
      <c r="O55" s="55">
        <f t="shared" si="10"/>
        <v>55</v>
      </c>
      <c r="P55" s="55">
        <f t="shared" si="11"/>
        <v>55.266666666666673</v>
      </c>
      <c r="Q55" s="55">
        <f t="shared" si="6"/>
        <v>57</v>
      </c>
      <c r="R55" s="55">
        <f t="shared" si="7"/>
        <v>57.616666666666667</v>
      </c>
      <c r="S55" s="56"/>
      <c r="T55" s="55">
        <f t="shared" si="12"/>
        <v>56.220833333333339</v>
      </c>
      <c r="U55" s="55">
        <f t="shared" si="13"/>
        <v>55.808333333333337</v>
      </c>
    </row>
    <row r="56" spans="1:28" s="24" customFormat="1" x14ac:dyDescent="0.2">
      <c r="A56" s="57">
        <v>2012</v>
      </c>
      <c r="B56" s="55">
        <v>51.75</v>
      </c>
      <c r="C56" s="55">
        <v>51</v>
      </c>
      <c r="D56" s="55">
        <v>51</v>
      </c>
      <c r="E56" s="55">
        <v>50.25</v>
      </c>
      <c r="F56" s="55">
        <v>47.81</v>
      </c>
      <c r="G56" s="55">
        <v>45</v>
      </c>
      <c r="H56" s="55">
        <v>42</v>
      </c>
      <c r="I56" s="55">
        <v>41.2</v>
      </c>
      <c r="J56" s="55">
        <v>38.25</v>
      </c>
      <c r="K56" s="55">
        <v>36</v>
      </c>
      <c r="L56" s="55">
        <v>34.6</v>
      </c>
      <c r="M56" s="55">
        <v>31.75</v>
      </c>
      <c r="N56" s="56"/>
      <c r="O56" s="55">
        <f t="shared" si="10"/>
        <v>51.25</v>
      </c>
      <c r="P56" s="55">
        <f t="shared" si="11"/>
        <v>47.686666666666667</v>
      </c>
      <c r="Q56" s="55">
        <f t="shared" si="6"/>
        <v>40.483333333333334</v>
      </c>
      <c r="R56" s="55">
        <f t="shared" si="7"/>
        <v>34.116666666666667</v>
      </c>
      <c r="S56" s="56"/>
      <c r="T56" s="55">
        <f t="shared" si="12"/>
        <v>43.384166666666673</v>
      </c>
      <c r="U56" s="55">
        <f t="shared" si="13"/>
        <v>49.259166666666673</v>
      </c>
    </row>
    <row r="57" spans="1:28" s="24" customFormat="1" x14ac:dyDescent="0.2">
      <c r="A57" s="57">
        <v>2013</v>
      </c>
      <c r="B57" s="55">
        <v>30.5</v>
      </c>
      <c r="C57" s="55">
        <v>28.5</v>
      </c>
      <c r="D57" s="55">
        <v>27.6</v>
      </c>
      <c r="E57" s="55">
        <v>26.63</v>
      </c>
      <c r="F57" s="55">
        <v>26.3</v>
      </c>
      <c r="G57" s="55">
        <v>26.5</v>
      </c>
      <c r="H57" s="55">
        <v>26</v>
      </c>
      <c r="I57" s="55">
        <v>25.5</v>
      </c>
      <c r="J57" s="55">
        <v>26.25</v>
      </c>
      <c r="K57" s="55">
        <v>27.38</v>
      </c>
      <c r="L57" s="55">
        <v>28</v>
      </c>
      <c r="M57" s="55">
        <v>27.5</v>
      </c>
      <c r="N57" s="56"/>
      <c r="O57" s="55">
        <f t="shared" si="10"/>
        <v>28.866666666666664</v>
      </c>
      <c r="P57" s="55">
        <f t="shared" si="11"/>
        <v>26.47666666666667</v>
      </c>
      <c r="Q57" s="55">
        <f t="shared" si="6"/>
        <v>25.916666666666668</v>
      </c>
      <c r="R57" s="55">
        <f t="shared" si="7"/>
        <v>27.626666666666665</v>
      </c>
      <c r="S57" s="56"/>
      <c r="T57" s="55">
        <f t="shared" si="12"/>
        <v>27.221666666666668</v>
      </c>
      <c r="U57" s="55">
        <f t="shared" si="13"/>
        <v>28.84416666666667</v>
      </c>
    </row>
    <row r="58" spans="1:28" s="31" customFormat="1" x14ac:dyDescent="0.2">
      <c r="A58" s="54">
        <v>2014</v>
      </c>
      <c r="B58" s="52">
        <v>26.5</v>
      </c>
      <c r="C58" s="52">
        <v>26.25</v>
      </c>
      <c r="D58" s="52">
        <v>26.5</v>
      </c>
      <c r="E58" s="52">
        <v>29.75</v>
      </c>
      <c r="F58" s="52">
        <v>31.6</v>
      </c>
      <c r="G58" s="52">
        <v>35</v>
      </c>
      <c r="H58" s="52">
        <v>36</v>
      </c>
      <c r="I58" s="52">
        <v>36.6</v>
      </c>
      <c r="J58" s="52">
        <v>37.5</v>
      </c>
      <c r="K58" s="52"/>
      <c r="L58" s="52"/>
      <c r="M58" s="52"/>
      <c r="N58" s="53"/>
      <c r="O58" s="52">
        <f t="shared" si="10"/>
        <v>26.416666666666668</v>
      </c>
      <c r="P58" s="52">
        <f t="shared" si="11"/>
        <v>32.116666666666667</v>
      </c>
      <c r="Q58" s="52">
        <f t="shared" si="6"/>
        <v>36.699999999999996</v>
      </c>
      <c r="R58" s="52"/>
      <c r="S58" s="53"/>
      <c r="T58" s="52">
        <f>AVERAGE(O58:Q58)</f>
        <v>31.74444444444444</v>
      </c>
      <c r="U58" s="52">
        <f t="shared" si="13"/>
        <v>30.714999999999996</v>
      </c>
      <c r="W58" s="24"/>
      <c r="X58" s="24"/>
      <c r="Y58" s="24"/>
      <c r="Z58" s="24"/>
      <c r="AA58" s="24"/>
      <c r="AB58" s="24"/>
    </row>
    <row r="59" spans="1:28" s="24" customFormat="1" x14ac:dyDescent="0.2">
      <c r="A59" s="51" t="s">
        <v>52</v>
      </c>
      <c r="B59" s="51"/>
      <c r="C59" s="51"/>
      <c r="D59" s="51"/>
      <c r="E59" s="51"/>
      <c r="F59" s="51"/>
      <c r="G59" s="51"/>
      <c r="H59" s="51"/>
      <c r="I59" s="51"/>
      <c r="J59" s="51"/>
      <c r="K59" s="51"/>
      <c r="L59" s="51"/>
      <c r="M59" s="51"/>
      <c r="N59" s="51"/>
      <c r="O59" s="51"/>
      <c r="P59" s="51"/>
      <c r="Q59" s="51"/>
      <c r="R59" s="51"/>
      <c r="S59" s="51"/>
      <c r="T59" s="51"/>
      <c r="U59" s="51"/>
    </row>
    <row r="60" spans="1:28" x14ac:dyDescent="0.2">
      <c r="A60" s="50" t="s">
        <v>0</v>
      </c>
      <c r="W60" s="24"/>
      <c r="X60" s="24"/>
      <c r="Y60" s="24"/>
      <c r="Z60" s="24"/>
      <c r="AA60" s="24"/>
      <c r="AB60" s="24"/>
    </row>
    <row r="61" spans="1:28" x14ac:dyDescent="0.2">
      <c r="W61" s="24"/>
      <c r="X61" s="24"/>
      <c r="Y61" s="24"/>
      <c r="Z61" s="24"/>
      <c r="AA61" s="24"/>
      <c r="AB61" s="24"/>
    </row>
    <row r="62" spans="1:28" x14ac:dyDescent="0.2">
      <c r="W62" s="24"/>
      <c r="X62" s="24"/>
      <c r="Y62" s="24"/>
      <c r="Z62" s="24"/>
      <c r="AA62" s="24"/>
      <c r="AB62" s="24"/>
    </row>
  </sheetData>
  <pageMargins left="0.75" right="0.75" top="1" bottom="1" header="0.5" footer="0.5"/>
  <pageSetup scale="61"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9"/>
  <sheetViews>
    <sheetView workbookViewId="0">
      <pane xSplit="1" ySplit="4" topLeftCell="B20" activePane="bottomRight" state="frozen"/>
      <selection pane="topRight" activeCell="B1" sqref="B1"/>
      <selection pane="bottomLeft" activeCell="A5" sqref="A5"/>
      <selection pane="bottomRight" activeCell="T25" sqref="T25"/>
    </sheetView>
  </sheetViews>
  <sheetFormatPr defaultColWidth="8.85546875" defaultRowHeight="12.75" x14ac:dyDescent="0.2"/>
  <cols>
    <col min="1" max="12" width="8.85546875" style="23"/>
    <col min="13" max="13" width="8.7109375" style="23" customWidth="1"/>
    <col min="14" max="14" width="3" style="23" hidden="1" customWidth="1"/>
    <col min="15" max="18" width="8.85546875" style="23"/>
    <col min="19" max="19" width="2.140625" style="23" hidden="1" customWidth="1"/>
    <col min="20" max="16384" width="8.85546875" style="23"/>
  </cols>
  <sheetData>
    <row r="1" spans="1:40" s="24" customFormat="1" x14ac:dyDescent="0.2">
      <c r="A1" s="48" t="s">
        <v>51</v>
      </c>
      <c r="B1" s="47"/>
      <c r="C1" s="47"/>
      <c r="D1" s="47"/>
      <c r="E1" s="47"/>
      <c r="F1" s="47"/>
      <c r="G1" s="47"/>
      <c r="H1" s="47"/>
      <c r="I1" s="47"/>
      <c r="J1" s="47"/>
      <c r="K1" s="47"/>
      <c r="L1" s="47"/>
      <c r="M1" s="47"/>
      <c r="N1" s="47"/>
      <c r="O1" s="47"/>
      <c r="P1" s="47"/>
      <c r="Q1" s="47"/>
      <c r="R1" s="47"/>
      <c r="S1" s="47"/>
      <c r="T1" s="47"/>
      <c r="U1" s="47"/>
    </row>
    <row r="2" spans="1:40" s="24" customFormat="1" x14ac:dyDescent="0.2">
      <c r="A2" s="47" t="s">
        <v>45</v>
      </c>
      <c r="B2" s="46" t="s">
        <v>44</v>
      </c>
      <c r="C2" s="46" t="s">
        <v>43</v>
      </c>
      <c r="D2" s="46" t="s">
        <v>42</v>
      </c>
      <c r="E2" s="46" t="s">
        <v>41</v>
      </c>
      <c r="F2" s="46" t="s">
        <v>40</v>
      </c>
      <c r="G2" s="46" t="s">
        <v>39</v>
      </c>
      <c r="H2" s="46" t="s">
        <v>38</v>
      </c>
      <c r="I2" s="46" t="s">
        <v>37</v>
      </c>
      <c r="J2" s="46" t="s">
        <v>36</v>
      </c>
      <c r="K2" s="46" t="s">
        <v>35</v>
      </c>
      <c r="L2" s="46" t="s">
        <v>34</v>
      </c>
      <c r="M2" s="46" t="s">
        <v>33</v>
      </c>
      <c r="N2" s="47"/>
      <c r="O2" s="46" t="s">
        <v>32</v>
      </c>
      <c r="P2" s="46" t="s">
        <v>31</v>
      </c>
      <c r="Q2" s="46" t="s">
        <v>30</v>
      </c>
      <c r="R2" s="46" t="s">
        <v>29</v>
      </c>
      <c r="S2" s="46"/>
      <c r="T2" s="46" t="s">
        <v>28</v>
      </c>
      <c r="U2" s="46" t="s">
        <v>27</v>
      </c>
    </row>
    <row r="3" spans="1:40" s="24" customFormat="1" x14ac:dyDescent="0.2">
      <c r="A3" s="45" t="s">
        <v>26</v>
      </c>
      <c r="B3" s="45"/>
      <c r="C3" s="45"/>
      <c r="D3" s="45"/>
      <c r="E3" s="45"/>
      <c r="F3" s="45"/>
      <c r="G3" s="45"/>
      <c r="H3" s="45"/>
      <c r="I3" s="45"/>
      <c r="J3" s="45"/>
      <c r="K3" s="45"/>
      <c r="L3" s="45"/>
      <c r="M3" s="45"/>
      <c r="N3" s="45"/>
      <c r="O3" s="45"/>
      <c r="P3" s="45"/>
      <c r="Q3" s="45"/>
      <c r="R3" s="45"/>
      <c r="S3" s="45"/>
      <c r="T3" s="45"/>
      <c r="U3" s="45"/>
    </row>
    <row r="4" spans="1:40" s="24" customFormat="1" x14ac:dyDescent="0.2">
      <c r="A4" s="41"/>
      <c r="B4" s="41"/>
      <c r="C4" s="41"/>
      <c r="D4" s="41"/>
      <c r="E4" s="41"/>
      <c r="F4" s="41"/>
      <c r="G4" s="41"/>
      <c r="H4" s="41"/>
      <c r="I4" s="41"/>
      <c r="J4" s="41"/>
      <c r="K4" s="41"/>
      <c r="L4" s="41"/>
      <c r="M4" s="41"/>
      <c r="N4" s="41"/>
      <c r="O4" s="41"/>
      <c r="P4" s="41"/>
      <c r="Q4" s="41"/>
      <c r="R4" s="41"/>
      <c r="S4" s="41"/>
      <c r="T4" s="41"/>
      <c r="U4" s="41"/>
    </row>
    <row r="5" spans="1:40" x14ac:dyDescent="0.2">
      <c r="A5" s="43">
        <v>1960</v>
      </c>
      <c r="B5" s="40">
        <v>11.56</v>
      </c>
      <c r="C5" s="40">
        <v>11.46</v>
      </c>
      <c r="D5" s="40">
        <v>11.5</v>
      </c>
      <c r="E5" s="40">
        <v>11.48</v>
      </c>
      <c r="F5" s="40">
        <v>11.46</v>
      </c>
      <c r="G5" s="40">
        <v>11.44</v>
      </c>
      <c r="H5" s="40">
        <v>11.48</v>
      </c>
      <c r="I5" s="40">
        <v>11.72</v>
      </c>
      <c r="J5" s="40">
        <v>11.84</v>
      </c>
      <c r="K5" s="40">
        <v>11.88</v>
      </c>
      <c r="L5" s="40">
        <v>11.88</v>
      </c>
      <c r="M5" s="40">
        <v>11.88</v>
      </c>
      <c r="N5" s="41"/>
      <c r="O5" s="40">
        <f t="shared" ref="O5:O36" si="0">AVERAGE(B5:D5)</f>
        <v>11.506666666666668</v>
      </c>
      <c r="P5" s="40">
        <f t="shared" ref="P5:P36" si="1">AVERAGE(E5:G5)</f>
        <v>11.46</v>
      </c>
      <c r="Q5" s="40">
        <f t="shared" ref="Q5:Q36" si="2">AVERAGE(H5:J5)</f>
        <v>11.680000000000001</v>
      </c>
      <c r="R5" s="40">
        <f t="shared" ref="R5:R36" si="3">AVERAGE(K5:M5)</f>
        <v>11.88</v>
      </c>
      <c r="S5" s="42" t="s">
        <v>3</v>
      </c>
      <c r="T5" s="40">
        <f t="shared" ref="T5:T34" si="4">AVERAGE(O5:R5)</f>
        <v>11.631666666666668</v>
      </c>
      <c r="U5" s="44" t="s">
        <v>50</v>
      </c>
      <c r="V5" s="24"/>
      <c r="W5" s="24"/>
      <c r="X5" s="24"/>
      <c r="Y5" s="24"/>
      <c r="Z5" s="24"/>
      <c r="AA5" s="24"/>
      <c r="AB5" s="24"/>
      <c r="AC5" s="24"/>
      <c r="AD5" s="24"/>
      <c r="AE5" s="24"/>
      <c r="AF5" s="24"/>
      <c r="AG5" s="24"/>
      <c r="AH5" s="24"/>
      <c r="AI5" s="24"/>
      <c r="AJ5" s="24"/>
      <c r="AK5" s="24"/>
      <c r="AL5" s="24"/>
      <c r="AM5" s="24"/>
      <c r="AN5" s="24"/>
    </row>
    <row r="6" spans="1:40" x14ac:dyDescent="0.2">
      <c r="A6" s="43">
        <v>1961</v>
      </c>
      <c r="B6" s="40">
        <v>11.88</v>
      </c>
      <c r="C6" s="40">
        <v>11.88</v>
      </c>
      <c r="D6" s="40">
        <v>11.88</v>
      </c>
      <c r="E6" s="40">
        <v>11.86</v>
      </c>
      <c r="F6" s="40">
        <v>11.84</v>
      </c>
      <c r="G6" s="40">
        <v>11.82</v>
      </c>
      <c r="H6" s="40">
        <v>11.78</v>
      </c>
      <c r="I6" s="40">
        <v>11.74</v>
      </c>
      <c r="J6" s="40">
        <v>11.64</v>
      </c>
      <c r="K6" s="40">
        <v>11.68</v>
      </c>
      <c r="L6" s="40">
        <v>11.62</v>
      </c>
      <c r="M6" s="40">
        <v>11.62</v>
      </c>
      <c r="N6" s="41"/>
      <c r="O6" s="40">
        <f t="shared" si="0"/>
        <v>11.88</v>
      </c>
      <c r="P6" s="40">
        <f t="shared" si="1"/>
        <v>11.839999999999998</v>
      </c>
      <c r="Q6" s="40">
        <f t="shared" si="2"/>
        <v>11.719999999999999</v>
      </c>
      <c r="R6" s="40">
        <f t="shared" si="3"/>
        <v>11.639999999999999</v>
      </c>
      <c r="S6" s="42" t="s">
        <v>3</v>
      </c>
      <c r="T6" s="40">
        <f t="shared" si="4"/>
        <v>11.77</v>
      </c>
      <c r="U6" s="40">
        <f t="shared" ref="U6:U34" si="5">(+R5+O6+P6+Q6)/4</f>
        <v>11.83</v>
      </c>
      <c r="V6" s="24"/>
      <c r="W6" s="24"/>
      <c r="X6" s="24"/>
      <c r="Y6" s="24"/>
      <c r="Z6" s="24"/>
      <c r="AA6" s="24"/>
      <c r="AB6" s="24"/>
      <c r="AC6" s="24"/>
      <c r="AD6" s="24"/>
      <c r="AE6" s="24"/>
      <c r="AF6" s="24"/>
      <c r="AG6" s="24"/>
      <c r="AH6" s="24"/>
      <c r="AI6" s="24"/>
      <c r="AJ6" s="24"/>
      <c r="AK6" s="24"/>
      <c r="AL6" s="24"/>
      <c r="AM6" s="24"/>
      <c r="AN6" s="24"/>
    </row>
    <row r="7" spans="1:40" x14ac:dyDescent="0.2">
      <c r="A7" s="43">
        <v>1962</v>
      </c>
      <c r="B7" s="40">
        <v>11.62</v>
      </c>
      <c r="C7" s="40">
        <v>11.7</v>
      </c>
      <c r="D7" s="40">
        <v>11.65</v>
      </c>
      <c r="E7" s="40">
        <v>11.64</v>
      </c>
      <c r="F7" s="40">
        <v>11.64</v>
      </c>
      <c r="G7" s="40">
        <v>11.68</v>
      </c>
      <c r="H7" s="40">
        <v>11.72</v>
      </c>
      <c r="I7" s="40">
        <v>11.72</v>
      </c>
      <c r="J7" s="40">
        <v>11.76</v>
      </c>
      <c r="K7" s="40">
        <v>11.76</v>
      </c>
      <c r="L7" s="40">
        <v>11.78</v>
      </c>
      <c r="M7" s="40">
        <v>11.76</v>
      </c>
      <c r="N7" s="41"/>
      <c r="O7" s="40">
        <f t="shared" si="0"/>
        <v>11.656666666666666</v>
      </c>
      <c r="P7" s="40">
        <f t="shared" si="1"/>
        <v>11.653333333333334</v>
      </c>
      <c r="Q7" s="40">
        <f t="shared" si="2"/>
        <v>11.733333333333334</v>
      </c>
      <c r="R7" s="40">
        <f t="shared" si="3"/>
        <v>11.766666666666666</v>
      </c>
      <c r="S7" s="42" t="s">
        <v>3</v>
      </c>
      <c r="T7" s="40">
        <f t="shared" si="4"/>
        <v>11.702500000000001</v>
      </c>
      <c r="U7" s="40">
        <f t="shared" si="5"/>
        <v>11.670833333333334</v>
      </c>
      <c r="V7" s="24"/>
      <c r="W7" s="24"/>
      <c r="X7" s="24"/>
      <c r="Y7" s="24"/>
      <c r="Z7" s="24"/>
      <c r="AA7" s="24"/>
      <c r="AB7" s="24"/>
      <c r="AC7" s="24"/>
      <c r="AD7" s="24"/>
      <c r="AE7" s="24"/>
      <c r="AF7" s="24"/>
      <c r="AG7" s="24"/>
      <c r="AH7" s="24"/>
      <c r="AI7" s="24"/>
      <c r="AJ7" s="24"/>
      <c r="AK7" s="24"/>
      <c r="AL7" s="24"/>
      <c r="AM7" s="24"/>
      <c r="AN7" s="24"/>
    </row>
    <row r="8" spans="1:40" x14ac:dyDescent="0.2">
      <c r="A8" s="43">
        <v>1963</v>
      </c>
      <c r="B8" s="40">
        <v>11.76</v>
      </c>
      <c r="C8" s="40">
        <v>11.88</v>
      </c>
      <c r="D8" s="40">
        <v>11.94</v>
      </c>
      <c r="E8" s="40">
        <v>12</v>
      </c>
      <c r="F8" s="40">
        <v>12.74</v>
      </c>
      <c r="G8" s="40">
        <v>16.8</v>
      </c>
      <c r="H8" s="40">
        <v>15.84</v>
      </c>
      <c r="I8" s="40">
        <v>14.74</v>
      </c>
      <c r="J8" s="40">
        <v>13.46</v>
      </c>
      <c r="K8" s="40">
        <v>13.22</v>
      </c>
      <c r="L8" s="40">
        <v>14.1</v>
      </c>
      <c r="M8" s="40">
        <v>14.48</v>
      </c>
      <c r="N8" s="41"/>
      <c r="O8" s="40">
        <f t="shared" si="0"/>
        <v>11.86</v>
      </c>
      <c r="P8" s="40">
        <f t="shared" si="1"/>
        <v>13.846666666666669</v>
      </c>
      <c r="Q8" s="40">
        <f t="shared" si="2"/>
        <v>14.68</v>
      </c>
      <c r="R8" s="40">
        <f t="shared" si="3"/>
        <v>13.933333333333332</v>
      </c>
      <c r="S8" s="42" t="s">
        <v>3</v>
      </c>
      <c r="T8" s="40">
        <f t="shared" si="4"/>
        <v>13.58</v>
      </c>
      <c r="U8" s="40">
        <f t="shared" si="5"/>
        <v>13.038333333333334</v>
      </c>
      <c r="V8" s="24"/>
      <c r="W8" s="24"/>
      <c r="X8" s="24"/>
      <c r="Y8" s="24"/>
      <c r="Z8" s="24"/>
      <c r="AA8" s="24"/>
      <c r="AB8" s="24"/>
      <c r="AC8" s="24"/>
      <c r="AD8" s="24"/>
      <c r="AE8" s="24"/>
      <c r="AF8" s="24"/>
      <c r="AG8" s="24"/>
      <c r="AH8" s="24"/>
      <c r="AI8" s="24"/>
      <c r="AJ8" s="24"/>
      <c r="AK8" s="24"/>
      <c r="AL8" s="24"/>
      <c r="AM8" s="24"/>
      <c r="AN8" s="24"/>
    </row>
    <row r="9" spans="1:40" x14ac:dyDescent="0.2">
      <c r="A9" s="43">
        <v>1964</v>
      </c>
      <c r="B9" s="40">
        <v>14.26</v>
      </c>
      <c r="C9" s="40">
        <v>14.56</v>
      </c>
      <c r="D9" s="40">
        <v>14.04</v>
      </c>
      <c r="E9" s="40">
        <v>13.5</v>
      </c>
      <c r="F9" s="40">
        <v>13.22</v>
      </c>
      <c r="G9" s="40">
        <v>12.76</v>
      </c>
      <c r="H9" s="40">
        <v>12.22</v>
      </c>
      <c r="I9" s="40">
        <v>12.06</v>
      </c>
      <c r="J9" s="40">
        <v>11.92</v>
      </c>
      <c r="K9" s="40">
        <v>11.78</v>
      </c>
      <c r="L9" s="40">
        <v>11.72</v>
      </c>
      <c r="M9" s="40">
        <v>11.64</v>
      </c>
      <c r="N9" s="41"/>
      <c r="O9" s="40">
        <f t="shared" si="0"/>
        <v>14.286666666666667</v>
      </c>
      <c r="P9" s="40">
        <f t="shared" si="1"/>
        <v>13.159999999999998</v>
      </c>
      <c r="Q9" s="40">
        <f t="shared" si="2"/>
        <v>12.066666666666668</v>
      </c>
      <c r="R9" s="40">
        <f t="shared" si="3"/>
        <v>11.713333333333333</v>
      </c>
      <c r="S9" s="42" t="s">
        <v>3</v>
      </c>
      <c r="T9" s="40">
        <f t="shared" si="4"/>
        <v>12.806666666666667</v>
      </c>
      <c r="U9" s="40">
        <f t="shared" si="5"/>
        <v>13.361666666666666</v>
      </c>
      <c r="V9" s="24"/>
      <c r="W9" s="24"/>
      <c r="X9" s="24"/>
      <c r="Y9" s="24"/>
      <c r="Z9" s="24"/>
      <c r="AA9" s="24"/>
      <c r="AB9" s="24"/>
      <c r="AC9" s="24"/>
      <c r="AD9" s="24"/>
      <c r="AE9" s="24"/>
      <c r="AF9" s="24"/>
      <c r="AG9" s="24"/>
      <c r="AH9" s="24"/>
      <c r="AI9" s="24"/>
      <c r="AJ9" s="24"/>
      <c r="AK9" s="24"/>
      <c r="AL9" s="24"/>
      <c r="AM9" s="24"/>
      <c r="AN9" s="24"/>
    </row>
    <row r="10" spans="1:40" x14ac:dyDescent="0.2">
      <c r="A10" s="43">
        <v>1965</v>
      </c>
      <c r="B10" s="40">
        <v>11.7</v>
      </c>
      <c r="C10" s="40">
        <v>11.78</v>
      </c>
      <c r="D10" s="40">
        <v>11.84</v>
      </c>
      <c r="E10" s="40">
        <v>11.78</v>
      </c>
      <c r="F10" s="40">
        <v>11.8</v>
      </c>
      <c r="G10" s="40">
        <v>11.86</v>
      </c>
      <c r="H10" s="40">
        <v>11.82</v>
      </c>
      <c r="I10" s="40">
        <v>11.74</v>
      </c>
      <c r="J10" s="40">
        <v>11.74</v>
      </c>
      <c r="K10" s="40">
        <v>11.82</v>
      </c>
      <c r="L10" s="40">
        <v>11.8</v>
      </c>
      <c r="M10" s="40">
        <v>11.86</v>
      </c>
      <c r="N10" s="41"/>
      <c r="O10" s="40">
        <f t="shared" si="0"/>
        <v>11.773333333333332</v>
      </c>
      <c r="P10" s="40">
        <f t="shared" si="1"/>
        <v>11.813333333333333</v>
      </c>
      <c r="Q10" s="40">
        <f t="shared" si="2"/>
        <v>11.766666666666667</v>
      </c>
      <c r="R10" s="40">
        <f t="shared" si="3"/>
        <v>11.826666666666668</v>
      </c>
      <c r="S10" s="42" t="s">
        <v>3</v>
      </c>
      <c r="T10" s="40">
        <f t="shared" si="4"/>
        <v>11.795</v>
      </c>
      <c r="U10" s="40">
        <f t="shared" si="5"/>
        <v>11.766666666666666</v>
      </c>
      <c r="V10" s="24"/>
      <c r="W10" s="24"/>
      <c r="X10" s="24"/>
      <c r="Y10" s="24"/>
      <c r="Z10" s="24"/>
      <c r="AA10" s="24"/>
      <c r="AB10" s="24"/>
      <c r="AC10" s="24"/>
      <c r="AD10" s="24"/>
      <c r="AE10" s="24"/>
      <c r="AF10" s="24"/>
      <c r="AG10" s="24"/>
      <c r="AH10" s="24"/>
      <c r="AI10" s="24"/>
      <c r="AJ10" s="24"/>
      <c r="AK10" s="24"/>
      <c r="AL10" s="24"/>
      <c r="AM10" s="24"/>
      <c r="AN10" s="24"/>
    </row>
    <row r="11" spans="1:40" x14ac:dyDescent="0.2">
      <c r="A11" s="43">
        <v>1966</v>
      </c>
      <c r="B11" s="40">
        <v>11.88</v>
      </c>
      <c r="C11" s="40">
        <v>11.88</v>
      </c>
      <c r="D11" s="40">
        <v>11.94</v>
      </c>
      <c r="E11" s="40">
        <v>12</v>
      </c>
      <c r="F11" s="40">
        <v>12.2</v>
      </c>
      <c r="G11" s="40">
        <v>12</v>
      </c>
      <c r="H11" s="40">
        <v>12.02</v>
      </c>
      <c r="I11" s="40">
        <v>12.06</v>
      </c>
      <c r="J11" s="40">
        <v>12.12</v>
      </c>
      <c r="K11" s="40">
        <v>12.16</v>
      </c>
      <c r="L11" s="40">
        <v>12.16</v>
      </c>
      <c r="M11" s="40">
        <v>12.22</v>
      </c>
      <c r="N11" s="41"/>
      <c r="O11" s="40">
        <f t="shared" si="0"/>
        <v>11.9</v>
      </c>
      <c r="P11" s="40">
        <f t="shared" si="1"/>
        <v>12.066666666666668</v>
      </c>
      <c r="Q11" s="40">
        <f t="shared" si="2"/>
        <v>12.066666666666665</v>
      </c>
      <c r="R11" s="40">
        <f t="shared" si="3"/>
        <v>12.18</v>
      </c>
      <c r="S11" s="42" t="s">
        <v>3</v>
      </c>
      <c r="T11" s="40">
        <f t="shared" si="4"/>
        <v>12.053333333333333</v>
      </c>
      <c r="U11" s="40">
        <f t="shared" si="5"/>
        <v>11.965</v>
      </c>
      <c r="V11" s="24"/>
      <c r="W11" s="24"/>
      <c r="X11" s="24"/>
      <c r="Y11" s="24"/>
      <c r="Z11" s="24"/>
      <c r="AA11" s="24"/>
      <c r="AB11" s="24"/>
      <c r="AC11" s="24"/>
      <c r="AD11" s="24"/>
      <c r="AE11" s="24"/>
      <c r="AF11" s="24"/>
      <c r="AG11" s="24"/>
      <c r="AH11" s="24"/>
      <c r="AI11" s="24"/>
      <c r="AJ11" s="24"/>
      <c r="AK11" s="24"/>
      <c r="AL11" s="24"/>
      <c r="AM11" s="24"/>
      <c r="AN11" s="24"/>
    </row>
    <row r="12" spans="1:40" x14ac:dyDescent="0.2">
      <c r="A12" s="43">
        <v>1967</v>
      </c>
      <c r="B12" s="40">
        <v>12.22</v>
      </c>
      <c r="C12" s="40">
        <v>12.24</v>
      </c>
      <c r="D12" s="40">
        <v>12.24</v>
      </c>
      <c r="E12" s="40">
        <v>12.24</v>
      </c>
      <c r="F12" s="40">
        <v>12.18</v>
      </c>
      <c r="G12" s="40">
        <v>12.22</v>
      </c>
      <c r="H12" s="40">
        <v>12.14</v>
      </c>
      <c r="I12" s="40">
        <v>12.12</v>
      </c>
      <c r="J12" s="40">
        <v>12.16</v>
      </c>
      <c r="K12" s="40">
        <v>12.16</v>
      </c>
      <c r="L12" s="40">
        <v>12.2</v>
      </c>
      <c r="M12" s="40">
        <v>12.2</v>
      </c>
      <c r="N12" s="41"/>
      <c r="O12" s="40">
        <f t="shared" si="0"/>
        <v>12.233333333333334</v>
      </c>
      <c r="P12" s="40">
        <f t="shared" si="1"/>
        <v>12.213333333333333</v>
      </c>
      <c r="Q12" s="40">
        <f t="shared" si="2"/>
        <v>12.14</v>
      </c>
      <c r="R12" s="40">
        <f t="shared" si="3"/>
        <v>12.186666666666667</v>
      </c>
      <c r="S12" s="42" t="s">
        <v>3</v>
      </c>
      <c r="T12" s="40">
        <f t="shared" si="4"/>
        <v>12.193333333333333</v>
      </c>
      <c r="U12" s="40">
        <f t="shared" si="5"/>
        <v>12.191666666666666</v>
      </c>
      <c r="V12" s="24"/>
      <c r="W12" s="24"/>
      <c r="X12" s="24"/>
      <c r="Y12" s="24"/>
      <c r="Z12" s="24"/>
      <c r="AA12" s="24"/>
      <c r="AB12" s="24"/>
      <c r="AC12" s="24"/>
      <c r="AD12" s="24"/>
      <c r="AE12" s="24"/>
      <c r="AF12" s="24"/>
      <c r="AG12" s="24"/>
      <c r="AH12" s="24"/>
      <c r="AI12" s="24"/>
      <c r="AJ12" s="24"/>
      <c r="AK12" s="24"/>
      <c r="AL12" s="24"/>
      <c r="AM12" s="24"/>
      <c r="AN12" s="24"/>
    </row>
    <row r="13" spans="1:40" x14ac:dyDescent="0.2">
      <c r="A13" s="43">
        <v>1968</v>
      </c>
      <c r="B13" s="40">
        <v>12.16</v>
      </c>
      <c r="C13" s="40">
        <v>12.12</v>
      </c>
      <c r="D13" s="40">
        <v>12.14</v>
      </c>
      <c r="E13" s="40">
        <v>12.18</v>
      </c>
      <c r="F13" s="40">
        <v>12.16</v>
      </c>
      <c r="G13" s="40">
        <v>12.18</v>
      </c>
      <c r="H13" s="40">
        <v>12.16</v>
      </c>
      <c r="I13" s="40">
        <v>12.22</v>
      </c>
      <c r="J13" s="40">
        <v>12.22</v>
      </c>
      <c r="K13" s="40">
        <v>12.26</v>
      </c>
      <c r="L13" s="40">
        <v>12.22</v>
      </c>
      <c r="M13" s="40">
        <v>12.2</v>
      </c>
      <c r="N13" s="41"/>
      <c r="O13" s="40">
        <f t="shared" si="0"/>
        <v>12.14</v>
      </c>
      <c r="P13" s="40">
        <f t="shared" si="1"/>
        <v>12.173333333333332</v>
      </c>
      <c r="Q13" s="40">
        <f t="shared" si="2"/>
        <v>12.200000000000001</v>
      </c>
      <c r="R13" s="40">
        <f t="shared" si="3"/>
        <v>12.226666666666667</v>
      </c>
      <c r="S13" s="42" t="s">
        <v>3</v>
      </c>
      <c r="T13" s="40">
        <f t="shared" si="4"/>
        <v>12.185</v>
      </c>
      <c r="U13" s="40">
        <f t="shared" si="5"/>
        <v>12.175000000000001</v>
      </c>
      <c r="V13" s="24"/>
      <c r="W13" s="24"/>
      <c r="X13" s="24"/>
      <c r="Y13" s="24"/>
      <c r="Z13" s="24"/>
      <c r="AA13" s="24"/>
      <c r="AB13" s="24"/>
      <c r="AC13" s="24"/>
      <c r="AD13" s="24"/>
      <c r="AE13" s="24"/>
      <c r="AF13" s="24"/>
      <c r="AG13" s="24"/>
      <c r="AH13" s="24"/>
      <c r="AI13" s="24"/>
      <c r="AJ13" s="24"/>
      <c r="AK13" s="24"/>
      <c r="AL13" s="24"/>
      <c r="AM13" s="24"/>
      <c r="AN13" s="24"/>
    </row>
    <row r="14" spans="1:40" x14ac:dyDescent="0.2">
      <c r="A14" s="43">
        <v>1969</v>
      </c>
      <c r="B14" s="40">
        <v>12.2</v>
      </c>
      <c r="C14" s="40">
        <v>12.2</v>
      </c>
      <c r="D14" s="40">
        <v>12.28</v>
      </c>
      <c r="E14" s="40">
        <v>12.3</v>
      </c>
      <c r="F14" s="40">
        <v>12.38</v>
      </c>
      <c r="G14" s="40">
        <v>12.44</v>
      </c>
      <c r="H14" s="40">
        <v>12.5</v>
      </c>
      <c r="I14" s="40">
        <v>12.52</v>
      </c>
      <c r="J14" s="40">
        <v>12.52</v>
      </c>
      <c r="K14" s="40">
        <v>12.5</v>
      </c>
      <c r="L14" s="40">
        <v>12.48</v>
      </c>
      <c r="M14" s="40">
        <v>12.48</v>
      </c>
      <c r="N14" s="41"/>
      <c r="O14" s="40">
        <f t="shared" si="0"/>
        <v>12.226666666666667</v>
      </c>
      <c r="P14" s="40">
        <f t="shared" si="1"/>
        <v>12.373333333333333</v>
      </c>
      <c r="Q14" s="40">
        <f t="shared" si="2"/>
        <v>12.513333333333334</v>
      </c>
      <c r="R14" s="40">
        <f t="shared" si="3"/>
        <v>12.486666666666666</v>
      </c>
      <c r="S14" s="42" t="s">
        <v>3</v>
      </c>
      <c r="T14" s="40">
        <f t="shared" si="4"/>
        <v>12.4</v>
      </c>
      <c r="U14" s="40">
        <f t="shared" si="5"/>
        <v>12.335000000000001</v>
      </c>
      <c r="V14" s="24"/>
      <c r="W14" s="24"/>
      <c r="X14" s="24"/>
      <c r="Y14" s="24"/>
      <c r="Z14" s="24"/>
      <c r="AA14" s="24"/>
      <c r="AB14" s="24"/>
      <c r="AC14" s="24"/>
      <c r="AD14" s="24"/>
      <c r="AE14" s="24"/>
      <c r="AF14" s="24"/>
      <c r="AG14" s="24"/>
      <c r="AH14" s="24"/>
      <c r="AI14" s="24"/>
      <c r="AJ14" s="24"/>
      <c r="AK14" s="24"/>
      <c r="AL14" s="24"/>
      <c r="AM14" s="24"/>
      <c r="AN14" s="24"/>
    </row>
    <row r="15" spans="1:40" x14ac:dyDescent="0.2">
      <c r="A15" s="43">
        <v>1970</v>
      </c>
      <c r="B15" s="40">
        <v>12.54</v>
      </c>
      <c r="C15" s="40">
        <v>12.58</v>
      </c>
      <c r="D15" s="40">
        <v>12.7</v>
      </c>
      <c r="E15" s="40">
        <v>12.76</v>
      </c>
      <c r="F15" s="40">
        <v>12.84</v>
      </c>
      <c r="G15" s="40">
        <v>12.92</v>
      </c>
      <c r="H15" s="40">
        <v>13.04</v>
      </c>
      <c r="I15" s="40">
        <v>13.12</v>
      </c>
      <c r="J15" s="40">
        <v>13.16</v>
      </c>
      <c r="K15" s="40">
        <v>13.22</v>
      </c>
      <c r="L15" s="40">
        <v>13.34</v>
      </c>
      <c r="M15" s="40">
        <v>13.4</v>
      </c>
      <c r="N15" s="41"/>
      <c r="O15" s="40">
        <f t="shared" si="0"/>
        <v>12.606666666666664</v>
      </c>
      <c r="P15" s="40">
        <f t="shared" si="1"/>
        <v>12.840000000000002</v>
      </c>
      <c r="Q15" s="40">
        <f t="shared" si="2"/>
        <v>13.106666666666664</v>
      </c>
      <c r="R15" s="40">
        <f t="shared" si="3"/>
        <v>13.32</v>
      </c>
      <c r="S15" s="42" t="s">
        <v>3</v>
      </c>
      <c r="T15" s="40">
        <f t="shared" si="4"/>
        <v>12.968333333333332</v>
      </c>
      <c r="U15" s="40">
        <f t="shared" si="5"/>
        <v>12.759999999999998</v>
      </c>
      <c r="V15" s="24"/>
      <c r="W15" s="24"/>
      <c r="X15" s="24"/>
      <c r="Y15" s="24"/>
      <c r="Z15" s="24"/>
      <c r="AA15" s="24"/>
      <c r="AB15" s="24"/>
      <c r="AC15" s="24"/>
      <c r="AD15" s="24"/>
      <c r="AE15" s="24"/>
      <c r="AF15" s="24"/>
      <c r="AG15" s="24"/>
      <c r="AH15" s="24"/>
      <c r="AI15" s="24"/>
      <c r="AJ15" s="24"/>
      <c r="AK15" s="24"/>
      <c r="AL15" s="24"/>
      <c r="AM15" s="24"/>
      <c r="AN15" s="24"/>
    </row>
    <row r="16" spans="1:40" x14ac:dyDescent="0.2">
      <c r="A16" s="43">
        <v>1971</v>
      </c>
      <c r="B16" s="40">
        <v>13.4</v>
      </c>
      <c r="C16" s="40">
        <v>13.44</v>
      </c>
      <c r="D16" s="40">
        <v>13.46</v>
      </c>
      <c r="E16" s="40">
        <v>13.54</v>
      </c>
      <c r="F16" s="40">
        <v>13.54</v>
      </c>
      <c r="G16" s="40">
        <v>13.6</v>
      </c>
      <c r="H16" s="40">
        <v>13.64</v>
      </c>
      <c r="I16" s="40">
        <v>13.7</v>
      </c>
      <c r="J16" s="40">
        <v>13.74</v>
      </c>
      <c r="K16" s="40">
        <v>13.74</v>
      </c>
      <c r="L16" s="40">
        <v>13.74</v>
      </c>
      <c r="M16" s="40">
        <v>13.74</v>
      </c>
      <c r="N16" s="41"/>
      <c r="O16" s="40">
        <f t="shared" si="0"/>
        <v>13.433333333333332</v>
      </c>
      <c r="P16" s="40">
        <f t="shared" si="1"/>
        <v>13.56</v>
      </c>
      <c r="Q16" s="40">
        <f t="shared" si="2"/>
        <v>13.693333333333333</v>
      </c>
      <c r="R16" s="40">
        <f t="shared" si="3"/>
        <v>13.74</v>
      </c>
      <c r="S16" s="42" t="s">
        <v>3</v>
      </c>
      <c r="T16" s="40">
        <f t="shared" si="4"/>
        <v>13.606666666666667</v>
      </c>
      <c r="U16" s="40">
        <f t="shared" si="5"/>
        <v>13.501666666666667</v>
      </c>
      <c r="V16" s="24"/>
      <c r="W16" s="24"/>
      <c r="X16" s="24"/>
      <c r="Y16" s="24"/>
      <c r="Z16" s="24"/>
      <c r="AA16" s="24"/>
      <c r="AB16" s="24"/>
      <c r="AC16" s="24"/>
      <c r="AD16" s="24"/>
      <c r="AE16" s="24"/>
      <c r="AF16" s="24"/>
      <c r="AG16" s="24"/>
      <c r="AH16" s="24"/>
      <c r="AI16" s="24"/>
      <c r="AJ16" s="24"/>
      <c r="AK16" s="24"/>
      <c r="AL16" s="24"/>
      <c r="AM16" s="24"/>
      <c r="AN16" s="24"/>
    </row>
    <row r="17" spans="1:40" x14ac:dyDescent="0.2">
      <c r="A17" s="43">
        <v>1972</v>
      </c>
      <c r="B17" s="40">
        <v>13.76</v>
      </c>
      <c r="C17" s="40">
        <v>13.82</v>
      </c>
      <c r="D17" s="40">
        <v>13.9</v>
      </c>
      <c r="E17" s="40">
        <v>13.94</v>
      </c>
      <c r="F17" s="40">
        <v>13.96</v>
      </c>
      <c r="G17" s="40">
        <v>13.88</v>
      </c>
      <c r="H17" s="40">
        <v>13.86</v>
      </c>
      <c r="I17" s="40">
        <v>13.84</v>
      </c>
      <c r="J17" s="40">
        <v>13.88</v>
      </c>
      <c r="K17" s="40">
        <v>13.96</v>
      </c>
      <c r="L17" s="40">
        <v>14</v>
      </c>
      <c r="M17" s="40">
        <v>14.1</v>
      </c>
      <c r="N17" s="41"/>
      <c r="O17" s="40">
        <f t="shared" si="0"/>
        <v>13.826666666666666</v>
      </c>
      <c r="P17" s="40">
        <f t="shared" si="1"/>
        <v>13.926666666666668</v>
      </c>
      <c r="Q17" s="40">
        <f t="shared" si="2"/>
        <v>13.86</v>
      </c>
      <c r="R17" s="40">
        <f t="shared" si="3"/>
        <v>14.020000000000001</v>
      </c>
      <c r="S17" s="42" t="s">
        <v>3</v>
      </c>
      <c r="T17" s="40">
        <f t="shared" si="4"/>
        <v>13.908333333333333</v>
      </c>
      <c r="U17" s="40">
        <f t="shared" si="5"/>
        <v>13.838333333333333</v>
      </c>
      <c r="V17" s="24"/>
      <c r="W17" s="24"/>
      <c r="X17" s="24"/>
      <c r="Y17" s="24"/>
      <c r="Z17" s="24"/>
      <c r="AA17" s="24"/>
      <c r="AB17" s="24"/>
      <c r="AC17" s="24"/>
      <c r="AD17" s="24"/>
      <c r="AE17" s="24"/>
      <c r="AF17" s="24"/>
      <c r="AG17" s="24"/>
      <c r="AH17" s="24"/>
      <c r="AI17" s="24"/>
      <c r="AJ17" s="24"/>
      <c r="AK17" s="24"/>
      <c r="AL17" s="24"/>
      <c r="AM17" s="24"/>
      <c r="AN17" s="24"/>
    </row>
    <row r="18" spans="1:40" x14ac:dyDescent="0.2">
      <c r="A18" s="43">
        <v>1973</v>
      </c>
      <c r="B18" s="40">
        <v>14.12</v>
      </c>
      <c r="C18" s="40">
        <v>14.24</v>
      </c>
      <c r="D18" s="40">
        <v>14.34</v>
      </c>
      <c r="E18" s="40">
        <v>14.42</v>
      </c>
      <c r="F18" s="40">
        <v>14.58</v>
      </c>
      <c r="G18" s="40">
        <v>14.84</v>
      </c>
      <c r="H18" s="40">
        <v>14.92</v>
      </c>
      <c r="I18" s="40">
        <v>15.06</v>
      </c>
      <c r="J18" s="40">
        <v>15.36</v>
      </c>
      <c r="K18" s="40">
        <v>15.98</v>
      </c>
      <c r="L18" s="40">
        <v>16.5</v>
      </c>
      <c r="M18" s="40">
        <v>16.78</v>
      </c>
      <c r="N18" s="41"/>
      <c r="O18" s="40">
        <f t="shared" si="0"/>
        <v>14.233333333333334</v>
      </c>
      <c r="P18" s="40">
        <f t="shared" si="1"/>
        <v>14.613333333333335</v>
      </c>
      <c r="Q18" s="40">
        <f t="shared" si="2"/>
        <v>15.113333333333335</v>
      </c>
      <c r="R18" s="40">
        <f t="shared" si="3"/>
        <v>16.420000000000002</v>
      </c>
      <c r="S18" s="42" t="s">
        <v>3</v>
      </c>
      <c r="T18" s="40">
        <f t="shared" si="4"/>
        <v>15.095000000000002</v>
      </c>
      <c r="U18" s="40">
        <f t="shared" si="5"/>
        <v>14.495000000000003</v>
      </c>
      <c r="V18" s="24"/>
      <c r="W18" s="24"/>
      <c r="X18" s="24"/>
      <c r="Y18" s="24"/>
      <c r="Z18" s="24"/>
      <c r="AA18" s="24"/>
      <c r="AB18" s="24"/>
      <c r="AC18" s="24"/>
      <c r="AD18" s="24"/>
      <c r="AE18" s="24"/>
      <c r="AF18" s="24"/>
      <c r="AG18" s="24"/>
      <c r="AH18" s="24"/>
      <c r="AI18" s="24"/>
      <c r="AJ18" s="24"/>
      <c r="AK18" s="24"/>
      <c r="AL18" s="24"/>
      <c r="AM18" s="24"/>
      <c r="AN18" s="24"/>
    </row>
    <row r="19" spans="1:40" x14ac:dyDescent="0.2">
      <c r="A19" s="43">
        <v>1974</v>
      </c>
      <c r="B19" s="40">
        <v>16.96</v>
      </c>
      <c r="C19" s="40">
        <v>17.760000000000002</v>
      </c>
      <c r="D19" s="40">
        <v>20.8</v>
      </c>
      <c r="E19" s="40">
        <v>22.96</v>
      </c>
      <c r="F19" s="40">
        <v>24.86</v>
      </c>
      <c r="G19" s="40">
        <v>28.32</v>
      </c>
      <c r="H19" s="40">
        <v>32.14</v>
      </c>
      <c r="I19" s="40">
        <v>34.880000000000003</v>
      </c>
      <c r="J19" s="40">
        <v>37.96</v>
      </c>
      <c r="K19" s="40">
        <v>41.68</v>
      </c>
      <c r="L19" s="40">
        <v>46.94</v>
      </c>
      <c r="M19" s="40">
        <v>62.76</v>
      </c>
      <c r="N19" s="41"/>
      <c r="O19" s="40">
        <f t="shared" si="0"/>
        <v>18.506666666666664</v>
      </c>
      <c r="P19" s="40">
        <f t="shared" si="1"/>
        <v>25.38</v>
      </c>
      <c r="Q19" s="40">
        <f t="shared" si="2"/>
        <v>34.993333333333339</v>
      </c>
      <c r="R19" s="40">
        <f t="shared" si="3"/>
        <v>50.46</v>
      </c>
      <c r="S19" s="42" t="s">
        <v>3</v>
      </c>
      <c r="T19" s="40">
        <f t="shared" si="4"/>
        <v>32.335000000000001</v>
      </c>
      <c r="U19" s="40">
        <f t="shared" si="5"/>
        <v>23.824999999999999</v>
      </c>
      <c r="V19" s="24"/>
      <c r="W19" s="24"/>
      <c r="X19" s="24"/>
      <c r="Y19" s="24"/>
      <c r="Z19" s="24"/>
      <c r="AA19" s="24"/>
      <c r="AB19" s="24"/>
      <c r="AC19" s="24"/>
      <c r="AD19" s="24"/>
      <c r="AE19" s="24"/>
      <c r="AF19" s="24"/>
      <c r="AG19" s="24"/>
      <c r="AH19" s="24"/>
      <c r="AI19" s="24"/>
      <c r="AJ19" s="24"/>
      <c r="AK19" s="24"/>
      <c r="AL19" s="24"/>
      <c r="AM19" s="24"/>
      <c r="AN19" s="24"/>
    </row>
    <row r="20" spans="1:40" x14ac:dyDescent="0.2">
      <c r="A20" s="43">
        <v>1975</v>
      </c>
      <c r="B20" s="40">
        <v>58.92</v>
      </c>
      <c r="C20" s="40">
        <v>53.6</v>
      </c>
      <c r="D20" s="40">
        <v>49.52</v>
      </c>
      <c r="E20" s="40">
        <v>41.8</v>
      </c>
      <c r="F20" s="40">
        <v>36.86</v>
      </c>
      <c r="G20" s="40">
        <v>31.44</v>
      </c>
      <c r="H20" s="40">
        <v>26.88</v>
      </c>
      <c r="I20" s="40">
        <v>30.9</v>
      </c>
      <c r="J20" s="40">
        <v>32.08</v>
      </c>
      <c r="K20" s="40">
        <v>30.32</v>
      </c>
      <c r="L20" s="40">
        <v>27.24</v>
      </c>
      <c r="M20" s="40">
        <v>26.34</v>
      </c>
      <c r="N20" s="41"/>
      <c r="O20" s="40">
        <f t="shared" si="0"/>
        <v>54.013333333333343</v>
      </c>
      <c r="P20" s="40">
        <f t="shared" si="1"/>
        <v>36.699999999999996</v>
      </c>
      <c r="Q20" s="40">
        <f t="shared" si="2"/>
        <v>29.953333333333333</v>
      </c>
      <c r="R20" s="40">
        <f t="shared" si="3"/>
        <v>27.966666666666669</v>
      </c>
      <c r="S20" s="42" t="s">
        <v>3</v>
      </c>
      <c r="T20" s="40">
        <f t="shared" si="4"/>
        <v>37.158333333333331</v>
      </c>
      <c r="U20" s="40">
        <f t="shared" si="5"/>
        <v>42.781666666666666</v>
      </c>
      <c r="V20" s="24"/>
      <c r="W20" s="24"/>
      <c r="X20" s="24"/>
      <c r="Y20" s="24"/>
      <c r="Z20" s="24"/>
      <c r="AA20" s="24"/>
      <c r="AB20" s="24"/>
      <c r="AC20" s="24"/>
      <c r="AD20" s="24"/>
      <c r="AE20" s="24"/>
      <c r="AF20" s="24"/>
      <c r="AG20" s="24"/>
      <c r="AH20" s="24"/>
      <c r="AI20" s="24"/>
      <c r="AJ20" s="24"/>
      <c r="AK20" s="24"/>
      <c r="AL20" s="24"/>
      <c r="AM20" s="24"/>
      <c r="AN20" s="24"/>
    </row>
    <row r="21" spans="1:40" x14ac:dyDescent="0.2">
      <c r="A21" s="43">
        <v>1976</v>
      </c>
      <c r="B21" s="40">
        <v>25.88</v>
      </c>
      <c r="C21" s="40">
        <v>25.38</v>
      </c>
      <c r="D21" s="40">
        <v>25.04</v>
      </c>
      <c r="E21" s="40">
        <v>25.06</v>
      </c>
      <c r="F21" s="40">
        <v>24.8</v>
      </c>
      <c r="G21" s="40">
        <v>24.9</v>
      </c>
      <c r="H21" s="40">
        <v>24.48</v>
      </c>
      <c r="I21" s="40">
        <v>24.72</v>
      </c>
      <c r="J21" s="40">
        <v>22.88</v>
      </c>
      <c r="K21" s="40">
        <v>21.82</v>
      </c>
      <c r="L21" s="40">
        <v>21.62</v>
      </c>
      <c r="M21" s="40">
        <v>21.22</v>
      </c>
      <c r="N21" s="41"/>
      <c r="O21" s="40">
        <f t="shared" si="0"/>
        <v>25.433333333333334</v>
      </c>
      <c r="P21" s="40">
        <f t="shared" si="1"/>
        <v>24.919999999999998</v>
      </c>
      <c r="Q21" s="40">
        <f t="shared" si="2"/>
        <v>24.026666666666667</v>
      </c>
      <c r="R21" s="40">
        <f t="shared" si="3"/>
        <v>21.553333333333331</v>
      </c>
      <c r="S21" s="42" t="s">
        <v>3</v>
      </c>
      <c r="T21" s="40">
        <f t="shared" si="4"/>
        <v>23.983333333333331</v>
      </c>
      <c r="U21" s="40">
        <f t="shared" si="5"/>
        <v>25.58666666666667</v>
      </c>
      <c r="V21" s="24"/>
      <c r="W21" s="24"/>
      <c r="X21" s="24"/>
      <c r="Y21" s="24"/>
      <c r="Z21" s="24"/>
      <c r="AA21" s="24"/>
      <c r="AB21" s="24"/>
      <c r="AC21" s="24"/>
      <c r="AD21" s="24"/>
      <c r="AE21" s="24"/>
      <c r="AF21" s="24"/>
      <c r="AG21" s="24"/>
      <c r="AH21" s="24"/>
      <c r="AI21" s="24"/>
      <c r="AJ21" s="24"/>
      <c r="AK21" s="24"/>
      <c r="AL21" s="24"/>
      <c r="AM21" s="24"/>
      <c r="AN21" s="24"/>
    </row>
    <row r="22" spans="1:40" x14ac:dyDescent="0.2">
      <c r="A22" s="43">
        <v>1977</v>
      </c>
      <c r="B22" s="40">
        <v>21.14</v>
      </c>
      <c r="C22" s="40">
        <v>21.42</v>
      </c>
      <c r="D22" s="40">
        <v>21.86</v>
      </c>
      <c r="E22" s="40">
        <v>21.96</v>
      </c>
      <c r="F22" s="40">
        <v>22.36</v>
      </c>
      <c r="G22" s="40">
        <v>22.36</v>
      </c>
      <c r="H22" s="40">
        <v>21.7</v>
      </c>
      <c r="I22" s="40">
        <v>21.32</v>
      </c>
      <c r="J22" s="40">
        <v>21.34</v>
      </c>
      <c r="K22" s="40">
        <v>21.22</v>
      </c>
      <c r="L22" s="40">
        <v>21.14</v>
      </c>
      <c r="M22" s="40">
        <v>21.56</v>
      </c>
      <c r="N22" s="41"/>
      <c r="O22" s="40">
        <f t="shared" si="0"/>
        <v>21.473333333333333</v>
      </c>
      <c r="P22" s="40">
        <f t="shared" si="1"/>
        <v>22.22666666666667</v>
      </c>
      <c r="Q22" s="40">
        <f t="shared" si="2"/>
        <v>21.453333333333333</v>
      </c>
      <c r="R22" s="40">
        <f t="shared" si="3"/>
        <v>21.306666666666668</v>
      </c>
      <c r="S22" s="42" t="s">
        <v>3</v>
      </c>
      <c r="T22" s="40">
        <f t="shared" si="4"/>
        <v>21.615000000000002</v>
      </c>
      <c r="U22" s="40">
        <f t="shared" si="5"/>
        <v>21.676666666666666</v>
      </c>
      <c r="V22" s="24"/>
      <c r="W22" s="24"/>
      <c r="X22" s="24"/>
      <c r="Y22" s="24"/>
      <c r="Z22" s="24"/>
      <c r="AA22" s="24"/>
      <c r="AB22" s="24"/>
      <c r="AC22" s="24"/>
      <c r="AD22" s="24"/>
      <c r="AE22" s="24"/>
      <c r="AF22" s="24"/>
      <c r="AG22" s="24"/>
      <c r="AH22" s="24"/>
      <c r="AI22" s="24"/>
      <c r="AJ22" s="24"/>
      <c r="AK22" s="24"/>
      <c r="AL22" s="24"/>
      <c r="AM22" s="24"/>
      <c r="AN22" s="24"/>
    </row>
    <row r="23" spans="1:40" x14ac:dyDescent="0.2">
      <c r="A23" s="43">
        <v>1978</v>
      </c>
      <c r="B23" s="40">
        <v>22.57</v>
      </c>
      <c r="C23" s="40">
        <v>23.03</v>
      </c>
      <c r="D23" s="40">
        <v>23.54</v>
      </c>
      <c r="E23" s="40">
        <v>23.93</v>
      </c>
      <c r="F23" s="40">
        <v>23.8</v>
      </c>
      <c r="G23" s="40">
        <v>23.91</v>
      </c>
      <c r="H23" s="40">
        <v>23.95</v>
      </c>
      <c r="I23" s="40">
        <v>23.97</v>
      </c>
      <c r="J23" s="40">
        <v>23.82</v>
      </c>
      <c r="K23" s="40">
        <v>23.82</v>
      </c>
      <c r="L23" s="40">
        <v>23.89</v>
      </c>
      <c r="M23" s="40">
        <v>23.85</v>
      </c>
      <c r="N23" s="41"/>
      <c r="O23" s="40">
        <f t="shared" si="0"/>
        <v>23.046666666666667</v>
      </c>
      <c r="P23" s="40">
        <f t="shared" si="1"/>
        <v>23.88</v>
      </c>
      <c r="Q23" s="40">
        <f t="shared" si="2"/>
        <v>23.913333333333338</v>
      </c>
      <c r="R23" s="40">
        <f t="shared" si="3"/>
        <v>23.853333333333335</v>
      </c>
      <c r="S23" s="42" t="s">
        <v>3</v>
      </c>
      <c r="T23" s="40">
        <f t="shared" si="4"/>
        <v>23.673333333333336</v>
      </c>
      <c r="U23" s="40">
        <f t="shared" si="5"/>
        <v>23.036666666666669</v>
      </c>
      <c r="V23" s="24"/>
      <c r="W23" s="24"/>
      <c r="X23" s="24"/>
      <c r="Y23" s="24"/>
      <c r="Z23" s="24"/>
      <c r="AA23" s="24"/>
      <c r="AB23" s="24"/>
      <c r="AC23" s="24"/>
      <c r="AD23" s="24"/>
      <c r="AE23" s="24"/>
      <c r="AF23" s="24"/>
      <c r="AG23" s="24"/>
      <c r="AH23" s="24"/>
      <c r="AI23" s="24"/>
      <c r="AJ23" s="24"/>
      <c r="AK23" s="24"/>
      <c r="AL23" s="24"/>
      <c r="AM23" s="24"/>
      <c r="AN23" s="24"/>
    </row>
    <row r="24" spans="1:40" x14ac:dyDescent="0.2">
      <c r="A24" s="43">
        <v>1979</v>
      </c>
      <c r="B24" s="40">
        <v>24.4</v>
      </c>
      <c r="C24" s="40">
        <v>24.6</v>
      </c>
      <c r="D24" s="40">
        <v>24.7</v>
      </c>
      <c r="E24" s="40">
        <v>24.8</v>
      </c>
      <c r="F24" s="40">
        <v>24.9</v>
      </c>
      <c r="G24" s="40">
        <v>24.9</v>
      </c>
      <c r="H24" s="40">
        <v>24.9</v>
      </c>
      <c r="I24" s="40">
        <v>24.9</v>
      </c>
      <c r="J24" s="40">
        <v>25</v>
      </c>
      <c r="K24" s="40">
        <v>25.2</v>
      </c>
      <c r="L24" s="40">
        <v>25.1</v>
      </c>
      <c r="M24" s="40">
        <v>25.3</v>
      </c>
      <c r="N24" s="41"/>
      <c r="O24" s="40">
        <f t="shared" si="0"/>
        <v>24.566666666666666</v>
      </c>
      <c r="P24" s="40">
        <f t="shared" si="1"/>
        <v>24.866666666666664</v>
      </c>
      <c r="Q24" s="40">
        <f t="shared" si="2"/>
        <v>24.933333333333334</v>
      </c>
      <c r="R24" s="40">
        <f t="shared" si="3"/>
        <v>25.2</v>
      </c>
      <c r="S24" s="42" t="s">
        <v>3</v>
      </c>
      <c r="T24" s="40">
        <f t="shared" si="4"/>
        <v>24.891666666666666</v>
      </c>
      <c r="U24" s="40">
        <f t="shared" si="5"/>
        <v>24.555</v>
      </c>
      <c r="V24" s="24"/>
      <c r="W24" s="24"/>
      <c r="X24" s="24"/>
      <c r="Y24" s="24"/>
      <c r="Z24" s="24"/>
      <c r="AA24" s="24"/>
      <c r="AB24" s="24"/>
      <c r="AC24" s="24"/>
      <c r="AD24" s="24"/>
      <c r="AE24" s="24"/>
      <c r="AF24" s="24"/>
      <c r="AG24" s="24"/>
      <c r="AH24" s="24"/>
      <c r="AI24" s="24"/>
      <c r="AJ24" s="24"/>
      <c r="AK24" s="24"/>
      <c r="AL24" s="24"/>
      <c r="AM24" s="24"/>
      <c r="AN24" s="24"/>
    </row>
    <row r="25" spans="1:40" x14ac:dyDescent="0.2">
      <c r="A25" s="43">
        <v>1980</v>
      </c>
      <c r="B25" s="40">
        <v>27.3</v>
      </c>
      <c r="C25" s="40">
        <v>30.1</v>
      </c>
      <c r="D25" s="40">
        <v>35.5</v>
      </c>
      <c r="E25" s="40">
        <v>36.799999999999997</v>
      </c>
      <c r="F25" s="40">
        <v>38</v>
      </c>
      <c r="G25" s="40">
        <v>43</v>
      </c>
      <c r="H25" s="40">
        <v>46.5</v>
      </c>
      <c r="I25" s="40">
        <v>46.2</v>
      </c>
      <c r="J25" s="40">
        <v>47.7</v>
      </c>
      <c r="K25" s="40">
        <v>50.3</v>
      </c>
      <c r="L25" s="40">
        <v>55</v>
      </c>
      <c r="M25" s="40">
        <v>56.5</v>
      </c>
      <c r="N25" s="41"/>
      <c r="O25" s="40">
        <f t="shared" si="0"/>
        <v>30.966666666666669</v>
      </c>
      <c r="P25" s="40">
        <f t="shared" si="1"/>
        <v>39.266666666666666</v>
      </c>
      <c r="Q25" s="40">
        <f t="shared" si="2"/>
        <v>46.800000000000004</v>
      </c>
      <c r="R25" s="40">
        <f t="shared" si="3"/>
        <v>53.933333333333337</v>
      </c>
      <c r="S25" s="42" t="s">
        <v>3</v>
      </c>
      <c r="T25" s="40">
        <f t="shared" si="4"/>
        <v>42.741666666666667</v>
      </c>
      <c r="U25" s="40">
        <f t="shared" si="5"/>
        <v>35.558333333333337</v>
      </c>
      <c r="V25" s="24"/>
      <c r="W25" s="24"/>
      <c r="X25" s="24"/>
      <c r="Y25" s="24"/>
      <c r="Z25" s="24"/>
      <c r="AA25" s="24"/>
      <c r="AB25" s="24"/>
      <c r="AC25" s="24"/>
      <c r="AD25" s="24"/>
      <c r="AE25" s="24"/>
      <c r="AF25" s="24"/>
      <c r="AG25" s="24"/>
      <c r="AH25" s="24"/>
      <c r="AI25" s="24"/>
      <c r="AJ25" s="24"/>
      <c r="AK25" s="24"/>
      <c r="AL25" s="24"/>
      <c r="AM25" s="24"/>
      <c r="AN25" s="24"/>
    </row>
    <row r="26" spans="1:40" x14ac:dyDescent="0.2">
      <c r="A26" s="43">
        <v>1981</v>
      </c>
      <c r="B26" s="40">
        <v>53.8</v>
      </c>
      <c r="C26" s="40">
        <v>52.3</v>
      </c>
      <c r="D26" s="40">
        <v>49.1</v>
      </c>
      <c r="E26" s="40">
        <v>44.6</v>
      </c>
      <c r="F26" s="40">
        <v>39.5</v>
      </c>
      <c r="G26" s="40">
        <v>36.9</v>
      </c>
      <c r="H26" s="40">
        <v>35.5</v>
      </c>
      <c r="I26" s="40">
        <v>35.1</v>
      </c>
      <c r="J26" s="40">
        <v>34.6</v>
      </c>
      <c r="K26" s="40">
        <v>33.5</v>
      </c>
      <c r="L26" s="40">
        <v>32.700000000000003</v>
      </c>
      <c r="M26" s="40">
        <v>32.5</v>
      </c>
      <c r="N26" s="41"/>
      <c r="O26" s="40">
        <f t="shared" si="0"/>
        <v>51.733333333333327</v>
      </c>
      <c r="P26" s="40">
        <f t="shared" si="1"/>
        <v>40.333333333333336</v>
      </c>
      <c r="Q26" s="40">
        <f t="shared" si="2"/>
        <v>35.066666666666663</v>
      </c>
      <c r="R26" s="40">
        <f t="shared" si="3"/>
        <v>32.9</v>
      </c>
      <c r="S26" s="42" t="s">
        <v>3</v>
      </c>
      <c r="T26" s="40">
        <f t="shared" si="4"/>
        <v>40.008333333333333</v>
      </c>
      <c r="U26" s="40">
        <f t="shared" si="5"/>
        <v>45.266666666666666</v>
      </c>
      <c r="V26" s="24"/>
      <c r="W26" s="24"/>
      <c r="X26" s="24"/>
      <c r="Y26" s="24"/>
      <c r="Z26" s="24"/>
      <c r="AA26" s="24"/>
      <c r="AB26" s="24"/>
      <c r="AC26" s="24"/>
      <c r="AD26" s="24"/>
      <c r="AE26" s="24"/>
      <c r="AF26" s="24"/>
      <c r="AG26" s="24"/>
      <c r="AH26" s="24"/>
      <c r="AI26" s="24"/>
      <c r="AJ26" s="24"/>
      <c r="AK26" s="24"/>
      <c r="AL26" s="24"/>
      <c r="AM26" s="24"/>
      <c r="AN26" s="24"/>
    </row>
    <row r="27" spans="1:40" x14ac:dyDescent="0.2">
      <c r="A27" s="43">
        <v>1982</v>
      </c>
      <c r="B27" s="40">
        <v>32.700000000000003</v>
      </c>
      <c r="C27" s="40">
        <v>33.9</v>
      </c>
      <c r="D27" s="40">
        <v>34.299999999999997</v>
      </c>
      <c r="E27" s="40">
        <v>33.799999999999997</v>
      </c>
      <c r="F27" s="40">
        <v>33.5</v>
      </c>
      <c r="G27" s="40">
        <v>34.1</v>
      </c>
      <c r="H27" s="40">
        <v>34.799999999999997</v>
      </c>
      <c r="I27" s="40">
        <v>32.5</v>
      </c>
      <c r="J27" s="40">
        <v>35.6</v>
      </c>
      <c r="K27" s="40">
        <v>35.5</v>
      </c>
      <c r="L27" s="40">
        <v>35.5</v>
      </c>
      <c r="M27" s="40">
        <v>35.200000000000003</v>
      </c>
      <c r="N27" s="41"/>
      <c r="O27" s="40">
        <f t="shared" si="0"/>
        <v>33.633333333333333</v>
      </c>
      <c r="P27" s="40">
        <f t="shared" si="1"/>
        <v>33.800000000000004</v>
      </c>
      <c r="Q27" s="40">
        <f t="shared" si="2"/>
        <v>34.300000000000004</v>
      </c>
      <c r="R27" s="40">
        <f t="shared" si="3"/>
        <v>35.4</v>
      </c>
      <c r="S27" s="42" t="s">
        <v>3</v>
      </c>
      <c r="T27" s="40">
        <f t="shared" si="4"/>
        <v>34.283333333333339</v>
      </c>
      <c r="U27" s="40">
        <f t="shared" si="5"/>
        <v>33.658333333333339</v>
      </c>
      <c r="V27" s="24"/>
      <c r="W27" s="24"/>
      <c r="X27" s="24"/>
      <c r="Y27" s="24"/>
      <c r="Z27" s="24"/>
      <c r="AA27" s="24"/>
      <c r="AB27" s="24"/>
      <c r="AC27" s="24"/>
      <c r="AD27" s="24"/>
      <c r="AE27" s="24"/>
      <c r="AF27" s="24"/>
      <c r="AG27" s="24"/>
      <c r="AH27" s="24"/>
      <c r="AI27" s="24"/>
      <c r="AJ27" s="24"/>
      <c r="AK27" s="24"/>
      <c r="AL27" s="24"/>
      <c r="AM27" s="24"/>
      <c r="AN27" s="24"/>
    </row>
    <row r="28" spans="1:40" x14ac:dyDescent="0.2">
      <c r="A28" s="43">
        <v>1983</v>
      </c>
      <c r="B28" s="40">
        <v>36</v>
      </c>
      <c r="C28" s="40">
        <v>35.5</v>
      </c>
      <c r="D28" s="40">
        <v>35.700000000000003</v>
      </c>
      <c r="E28" s="40">
        <v>35.799999999999997</v>
      </c>
      <c r="F28" s="40">
        <v>35.5</v>
      </c>
      <c r="G28" s="40">
        <v>35.9</v>
      </c>
      <c r="H28" s="40">
        <v>36.5</v>
      </c>
      <c r="I28" s="40">
        <v>36.5</v>
      </c>
      <c r="J28" s="40">
        <v>36.5</v>
      </c>
      <c r="K28" s="40">
        <v>36.5</v>
      </c>
      <c r="L28" s="40">
        <v>36.700000000000003</v>
      </c>
      <c r="M28" s="40">
        <v>37</v>
      </c>
      <c r="N28" s="41"/>
      <c r="O28" s="40">
        <f t="shared" si="0"/>
        <v>35.733333333333334</v>
      </c>
      <c r="P28" s="40">
        <f t="shared" si="1"/>
        <v>35.733333333333327</v>
      </c>
      <c r="Q28" s="40">
        <f t="shared" si="2"/>
        <v>36.5</v>
      </c>
      <c r="R28" s="40">
        <f t="shared" si="3"/>
        <v>36.733333333333334</v>
      </c>
      <c r="S28" s="42" t="s">
        <v>3</v>
      </c>
      <c r="T28" s="40">
        <f t="shared" si="4"/>
        <v>36.174999999999997</v>
      </c>
      <c r="U28" s="40">
        <f t="shared" si="5"/>
        <v>35.841666666666661</v>
      </c>
      <c r="V28" s="24"/>
      <c r="W28" s="24"/>
      <c r="X28" s="24"/>
      <c r="Y28" s="24"/>
      <c r="Z28" s="24"/>
      <c r="AA28" s="24"/>
      <c r="AB28" s="24"/>
      <c r="AC28" s="24"/>
      <c r="AD28" s="24"/>
      <c r="AE28" s="24"/>
      <c r="AF28" s="24"/>
      <c r="AG28" s="24"/>
      <c r="AH28" s="24"/>
      <c r="AI28" s="24"/>
      <c r="AJ28" s="24"/>
      <c r="AK28" s="24"/>
      <c r="AL28" s="24"/>
      <c r="AM28" s="24"/>
      <c r="AN28" s="24"/>
    </row>
    <row r="29" spans="1:40" x14ac:dyDescent="0.2">
      <c r="A29" s="43">
        <v>1984</v>
      </c>
      <c r="B29" s="40">
        <v>36.4</v>
      </c>
      <c r="C29" s="40">
        <v>36.4</v>
      </c>
      <c r="D29" s="40">
        <v>36.6</v>
      </c>
      <c r="E29" s="40">
        <v>36.6</v>
      </c>
      <c r="F29" s="40">
        <v>36.700000000000003</v>
      </c>
      <c r="G29" s="40">
        <v>36.5</v>
      </c>
      <c r="H29" s="40">
        <v>35.799999999999997</v>
      </c>
      <c r="I29" s="40">
        <v>35.799999999999997</v>
      </c>
      <c r="J29" s="40">
        <v>36.4</v>
      </c>
      <c r="K29" s="40">
        <v>36.5</v>
      </c>
      <c r="L29" s="40">
        <v>36.200000000000003</v>
      </c>
      <c r="M29" s="40">
        <v>36</v>
      </c>
      <c r="N29" s="41"/>
      <c r="O29" s="40">
        <f t="shared" si="0"/>
        <v>36.466666666666669</v>
      </c>
      <c r="P29" s="40">
        <f t="shared" si="1"/>
        <v>36.6</v>
      </c>
      <c r="Q29" s="40">
        <f t="shared" si="2"/>
        <v>36</v>
      </c>
      <c r="R29" s="40">
        <f t="shared" si="3"/>
        <v>36.233333333333334</v>
      </c>
      <c r="S29" s="42" t="s">
        <v>3</v>
      </c>
      <c r="T29" s="40">
        <f t="shared" si="4"/>
        <v>36.325000000000003</v>
      </c>
      <c r="U29" s="40">
        <f t="shared" si="5"/>
        <v>36.450000000000003</v>
      </c>
      <c r="V29" s="24"/>
      <c r="W29" s="24"/>
      <c r="X29" s="24"/>
      <c r="Y29" s="24"/>
      <c r="Z29" s="24"/>
      <c r="AA29" s="24"/>
      <c r="AB29" s="24"/>
      <c r="AC29" s="24"/>
      <c r="AD29" s="24"/>
      <c r="AE29" s="24"/>
      <c r="AF29" s="24"/>
      <c r="AG29" s="24"/>
      <c r="AH29" s="24"/>
      <c r="AI29" s="24"/>
      <c r="AJ29" s="24"/>
      <c r="AK29" s="24"/>
      <c r="AL29" s="24"/>
      <c r="AM29" s="24"/>
      <c r="AN29" s="24"/>
    </row>
    <row r="30" spans="1:40" x14ac:dyDescent="0.2">
      <c r="A30" s="41" t="s">
        <v>19</v>
      </c>
      <c r="B30" s="40">
        <v>35.9</v>
      </c>
      <c r="C30" s="40">
        <v>36</v>
      </c>
      <c r="D30" s="40">
        <v>35.799999999999997</v>
      </c>
      <c r="E30" s="40">
        <v>35.6</v>
      </c>
      <c r="F30" s="40">
        <v>35.4</v>
      </c>
      <c r="G30" s="40">
        <v>34.6</v>
      </c>
      <c r="H30" s="40">
        <v>35.200000000000003</v>
      </c>
      <c r="I30" s="40">
        <v>35.4</v>
      </c>
      <c r="J30" s="40">
        <v>35.4</v>
      </c>
      <c r="K30" s="40">
        <v>35.1</v>
      </c>
      <c r="L30" s="40">
        <v>35</v>
      </c>
      <c r="M30" s="40">
        <v>34.700000000000003</v>
      </c>
      <c r="N30" s="38" t="s">
        <v>3</v>
      </c>
      <c r="O30" s="40">
        <f t="shared" si="0"/>
        <v>35.9</v>
      </c>
      <c r="P30" s="40">
        <f t="shared" si="1"/>
        <v>35.199999999999996</v>
      </c>
      <c r="Q30" s="40">
        <f t="shared" si="2"/>
        <v>35.333333333333336</v>
      </c>
      <c r="R30" s="40">
        <f t="shared" si="3"/>
        <v>34.93333333333333</v>
      </c>
      <c r="S30" s="42" t="s">
        <v>3</v>
      </c>
      <c r="T30" s="40">
        <f t="shared" si="4"/>
        <v>35.341666666666669</v>
      </c>
      <c r="U30" s="40">
        <f t="shared" si="5"/>
        <v>35.666666666666664</v>
      </c>
      <c r="V30" s="24"/>
      <c r="W30" s="24"/>
      <c r="X30" s="24"/>
      <c r="Y30" s="24"/>
      <c r="Z30" s="24"/>
      <c r="AA30" s="24"/>
      <c r="AB30" s="24"/>
      <c r="AC30" s="24"/>
      <c r="AD30" s="24"/>
      <c r="AE30" s="24"/>
      <c r="AF30" s="24"/>
      <c r="AG30" s="24"/>
      <c r="AH30" s="24"/>
      <c r="AI30" s="24"/>
      <c r="AJ30" s="24"/>
      <c r="AK30" s="24"/>
      <c r="AL30" s="24"/>
      <c r="AM30" s="24"/>
      <c r="AN30" s="24"/>
    </row>
    <row r="31" spans="1:40" x14ac:dyDescent="0.2">
      <c r="A31" s="41" t="s">
        <v>18</v>
      </c>
      <c r="B31" s="40">
        <v>35.200000000000003</v>
      </c>
      <c r="C31" s="40">
        <v>35.299999999999997</v>
      </c>
      <c r="D31" s="40">
        <v>35.4</v>
      </c>
      <c r="E31" s="40">
        <v>35.4</v>
      </c>
      <c r="F31" s="40">
        <v>35.5</v>
      </c>
      <c r="G31" s="40">
        <v>35.299999999999997</v>
      </c>
      <c r="H31" s="40">
        <v>34.799999999999997</v>
      </c>
      <c r="I31" s="40">
        <v>34.799999999999997</v>
      </c>
      <c r="J31" s="40">
        <v>34.9</v>
      </c>
      <c r="K31" s="40">
        <v>34.700000000000003</v>
      </c>
      <c r="L31" s="40">
        <v>34.9</v>
      </c>
      <c r="M31" s="40">
        <v>34.799999999999997</v>
      </c>
      <c r="N31" s="38" t="s">
        <v>3</v>
      </c>
      <c r="O31" s="40">
        <f t="shared" si="0"/>
        <v>35.300000000000004</v>
      </c>
      <c r="P31" s="40">
        <f t="shared" si="1"/>
        <v>35.4</v>
      </c>
      <c r="Q31" s="40">
        <f t="shared" si="2"/>
        <v>34.833333333333336</v>
      </c>
      <c r="R31" s="40">
        <f t="shared" si="3"/>
        <v>34.799999999999997</v>
      </c>
      <c r="S31" s="38" t="s">
        <v>3</v>
      </c>
      <c r="T31" s="40">
        <f t="shared" si="4"/>
        <v>35.083333333333329</v>
      </c>
      <c r="U31" s="40">
        <f t="shared" si="5"/>
        <v>35.116666666666667</v>
      </c>
      <c r="V31" s="24"/>
      <c r="W31" s="24"/>
      <c r="X31" s="24"/>
      <c r="Y31" s="24"/>
      <c r="Z31" s="24"/>
      <c r="AA31" s="24"/>
      <c r="AB31" s="24"/>
      <c r="AC31" s="24"/>
      <c r="AD31" s="24"/>
      <c r="AE31" s="24"/>
      <c r="AF31" s="24"/>
      <c r="AG31" s="24"/>
      <c r="AH31" s="24"/>
      <c r="AI31" s="24"/>
      <c r="AJ31" s="24"/>
      <c r="AK31" s="24"/>
      <c r="AL31" s="24"/>
      <c r="AM31" s="24"/>
      <c r="AN31" s="24"/>
    </row>
    <row r="32" spans="1:40" x14ac:dyDescent="0.2">
      <c r="A32" s="41" t="s">
        <v>17</v>
      </c>
      <c r="B32" s="40">
        <v>35.200000000000003</v>
      </c>
      <c r="C32" s="40">
        <v>34.9</v>
      </c>
      <c r="D32" s="40">
        <v>34.9</v>
      </c>
      <c r="E32" s="40">
        <v>34.5</v>
      </c>
      <c r="F32" s="40">
        <v>35.299999999999997</v>
      </c>
      <c r="G32" s="40">
        <v>35.1</v>
      </c>
      <c r="H32" s="40">
        <v>34.9</v>
      </c>
      <c r="I32" s="40">
        <v>35.5</v>
      </c>
      <c r="J32" s="40">
        <v>35.9</v>
      </c>
      <c r="K32" s="40">
        <v>35.9</v>
      </c>
      <c r="L32" s="40">
        <v>35.700000000000003</v>
      </c>
      <c r="M32" s="40">
        <v>35.6</v>
      </c>
      <c r="N32" s="38" t="s">
        <v>3</v>
      </c>
      <c r="O32" s="40">
        <f t="shared" si="0"/>
        <v>35</v>
      </c>
      <c r="P32" s="40">
        <f t="shared" si="1"/>
        <v>34.966666666666669</v>
      </c>
      <c r="Q32" s="40">
        <f t="shared" si="2"/>
        <v>35.433333333333337</v>
      </c>
      <c r="R32" s="40">
        <f t="shared" si="3"/>
        <v>35.733333333333327</v>
      </c>
      <c r="S32" s="38" t="s">
        <v>3</v>
      </c>
      <c r="T32" s="40">
        <f t="shared" si="4"/>
        <v>35.283333333333331</v>
      </c>
      <c r="U32" s="40">
        <f t="shared" si="5"/>
        <v>35.049999999999997</v>
      </c>
      <c r="V32" s="24"/>
      <c r="W32" s="24"/>
      <c r="X32" s="24"/>
      <c r="Y32" s="24"/>
      <c r="Z32" s="24"/>
      <c r="AA32" s="24"/>
      <c r="AB32" s="24"/>
      <c r="AC32" s="24"/>
      <c r="AD32" s="24"/>
      <c r="AE32" s="24"/>
      <c r="AF32" s="24"/>
      <c r="AG32" s="24"/>
      <c r="AH32" s="24"/>
      <c r="AI32" s="24"/>
      <c r="AJ32" s="24"/>
      <c r="AK32" s="24"/>
      <c r="AL32" s="24"/>
      <c r="AM32" s="24"/>
      <c r="AN32" s="24"/>
    </row>
    <row r="33" spans="1:40" x14ac:dyDescent="0.2">
      <c r="A33" s="41" t="s">
        <v>16</v>
      </c>
      <c r="B33" s="40">
        <v>35.799999999999997</v>
      </c>
      <c r="C33" s="40">
        <v>35.700000000000003</v>
      </c>
      <c r="D33" s="40">
        <v>35.700000000000003</v>
      </c>
      <c r="E33" s="40">
        <v>35.5</v>
      </c>
      <c r="F33" s="40">
        <v>35.6</v>
      </c>
      <c r="G33" s="40">
        <v>35.700000000000003</v>
      </c>
      <c r="H33" s="40">
        <v>36.1</v>
      </c>
      <c r="I33" s="40">
        <v>37</v>
      </c>
      <c r="J33" s="40">
        <v>37.6</v>
      </c>
      <c r="K33" s="40">
        <v>38</v>
      </c>
      <c r="L33" s="40">
        <v>38.1</v>
      </c>
      <c r="M33" s="40">
        <v>38.4</v>
      </c>
      <c r="N33" s="38" t="s">
        <v>3</v>
      </c>
      <c r="O33" s="40">
        <f t="shared" si="0"/>
        <v>35.733333333333334</v>
      </c>
      <c r="P33" s="40">
        <f t="shared" si="1"/>
        <v>35.6</v>
      </c>
      <c r="Q33" s="40">
        <f t="shared" si="2"/>
        <v>36.9</v>
      </c>
      <c r="R33" s="40">
        <f t="shared" si="3"/>
        <v>38.166666666666664</v>
      </c>
      <c r="S33" s="38" t="s">
        <v>3</v>
      </c>
      <c r="T33" s="40">
        <f t="shared" si="4"/>
        <v>36.6</v>
      </c>
      <c r="U33" s="40">
        <f t="shared" si="5"/>
        <v>35.991666666666667</v>
      </c>
      <c r="V33" s="24"/>
      <c r="W33" s="24"/>
      <c r="X33" s="24"/>
      <c r="Y33" s="24"/>
      <c r="Z33" s="24"/>
      <c r="AA33" s="24"/>
      <c r="AB33" s="24"/>
      <c r="AC33" s="24"/>
      <c r="AD33" s="24"/>
      <c r="AE33" s="24"/>
      <c r="AF33" s="24"/>
      <c r="AG33" s="24"/>
      <c r="AH33" s="24"/>
      <c r="AI33" s="24"/>
      <c r="AJ33" s="24"/>
      <c r="AK33" s="24"/>
      <c r="AL33" s="24"/>
      <c r="AM33" s="24"/>
      <c r="AN33" s="24"/>
    </row>
    <row r="34" spans="1:40" x14ac:dyDescent="0.2">
      <c r="A34" s="41" t="s">
        <v>15</v>
      </c>
      <c r="B34" s="40">
        <v>38.9</v>
      </c>
      <c r="C34" s="40">
        <v>39.200000000000003</v>
      </c>
      <c r="D34" s="40">
        <v>39.9</v>
      </c>
      <c r="E34" s="40">
        <v>39.9</v>
      </c>
      <c r="F34" s="40">
        <v>39.9</v>
      </c>
      <c r="G34" s="40">
        <v>39.799999999999997</v>
      </c>
      <c r="H34" s="40">
        <v>40.200000000000003</v>
      </c>
      <c r="I34" s="40">
        <v>40.299999999999997</v>
      </c>
      <c r="J34" s="40">
        <v>40.5</v>
      </c>
      <c r="K34" s="40">
        <v>40.700000000000003</v>
      </c>
      <c r="L34" s="40">
        <v>40.4</v>
      </c>
      <c r="M34" s="40">
        <v>40.6</v>
      </c>
      <c r="N34" s="38" t="s">
        <v>3</v>
      </c>
      <c r="O34" s="40">
        <f t="shared" si="0"/>
        <v>39.333333333333336</v>
      </c>
      <c r="P34" s="40">
        <f t="shared" si="1"/>
        <v>39.866666666666667</v>
      </c>
      <c r="Q34" s="40">
        <f t="shared" si="2"/>
        <v>40.333333333333336</v>
      </c>
      <c r="R34" s="40">
        <f t="shared" si="3"/>
        <v>40.566666666666663</v>
      </c>
      <c r="S34" s="38" t="s">
        <v>3</v>
      </c>
      <c r="T34" s="40">
        <f t="shared" si="4"/>
        <v>40.024999999999999</v>
      </c>
      <c r="U34" s="40">
        <f t="shared" si="5"/>
        <v>39.425000000000004</v>
      </c>
      <c r="V34" s="24"/>
      <c r="W34" s="24"/>
      <c r="X34" s="24"/>
      <c r="Y34" s="24"/>
      <c r="Z34" s="24"/>
      <c r="AA34" s="24"/>
      <c r="AB34" s="24"/>
      <c r="AC34" s="24"/>
      <c r="AD34" s="24"/>
      <c r="AE34" s="24"/>
      <c r="AF34" s="24"/>
      <c r="AG34" s="24"/>
      <c r="AH34" s="24"/>
      <c r="AI34" s="24"/>
      <c r="AJ34" s="24"/>
      <c r="AK34" s="24"/>
      <c r="AL34" s="24"/>
      <c r="AM34" s="24"/>
      <c r="AN34" s="24"/>
    </row>
    <row r="35" spans="1:40" x14ac:dyDescent="0.2">
      <c r="A35" s="41" t="s">
        <v>14</v>
      </c>
      <c r="B35" s="40">
        <v>41.8</v>
      </c>
      <c r="C35" s="40">
        <v>41.9</v>
      </c>
      <c r="D35" s="40">
        <v>42.7</v>
      </c>
      <c r="E35" s="40">
        <v>42.8</v>
      </c>
      <c r="F35" s="40">
        <v>43</v>
      </c>
      <c r="G35" s="40">
        <v>42.7</v>
      </c>
      <c r="H35" s="40">
        <v>42.7</v>
      </c>
      <c r="I35" s="40">
        <v>43.3</v>
      </c>
      <c r="J35" s="40">
        <v>43.4</v>
      </c>
      <c r="K35" s="40">
        <v>43.2</v>
      </c>
      <c r="L35" s="40">
        <v>42.9</v>
      </c>
      <c r="M35" s="40">
        <v>42.9</v>
      </c>
      <c r="N35" s="38" t="s">
        <v>3</v>
      </c>
      <c r="O35" s="40">
        <f t="shared" si="0"/>
        <v>42.133333333333333</v>
      </c>
      <c r="P35" s="40">
        <f t="shared" si="1"/>
        <v>42.833333333333336</v>
      </c>
      <c r="Q35" s="40">
        <f t="shared" si="2"/>
        <v>43.133333333333333</v>
      </c>
      <c r="R35" s="40">
        <f t="shared" si="3"/>
        <v>43</v>
      </c>
      <c r="S35" s="38" t="s">
        <v>3</v>
      </c>
      <c r="T35" s="40">
        <f t="shared" ref="T35:T58" si="6">AVERAGE(B35:M35)</f>
        <v>42.774999999999999</v>
      </c>
      <c r="U35" s="40">
        <v>42.17</v>
      </c>
      <c r="V35" s="24"/>
      <c r="W35" s="24"/>
      <c r="X35" s="24"/>
      <c r="Y35" s="24"/>
      <c r="Z35" s="24"/>
      <c r="AA35" s="24"/>
      <c r="AB35" s="24"/>
      <c r="AC35" s="24"/>
      <c r="AD35" s="24"/>
      <c r="AE35" s="24"/>
      <c r="AF35" s="24"/>
      <c r="AG35" s="24"/>
      <c r="AH35" s="24"/>
      <c r="AI35" s="24"/>
      <c r="AJ35" s="24"/>
      <c r="AK35" s="24"/>
      <c r="AL35" s="24"/>
      <c r="AM35" s="24"/>
      <c r="AN35" s="24"/>
    </row>
    <row r="36" spans="1:40" x14ac:dyDescent="0.2">
      <c r="A36" s="41" t="s">
        <v>13</v>
      </c>
      <c r="B36" s="40">
        <v>43.4</v>
      </c>
      <c r="C36" s="40">
        <v>43</v>
      </c>
      <c r="D36" s="40">
        <v>43.4</v>
      </c>
      <c r="E36" s="40">
        <v>43.3</v>
      </c>
      <c r="F36" s="40">
        <v>43.1</v>
      </c>
      <c r="G36" s="40">
        <v>43.2</v>
      </c>
      <c r="H36" s="40">
        <v>43.5</v>
      </c>
      <c r="I36" s="40">
        <v>42.8</v>
      </c>
      <c r="J36" s="40">
        <v>42.2</v>
      </c>
      <c r="K36" s="40">
        <v>42</v>
      </c>
      <c r="L36" s="40">
        <v>41.9</v>
      </c>
      <c r="M36" s="40">
        <v>41.8</v>
      </c>
      <c r="N36" s="38" t="s">
        <v>3</v>
      </c>
      <c r="O36" s="40">
        <f t="shared" si="0"/>
        <v>43.266666666666673</v>
      </c>
      <c r="P36" s="40">
        <f t="shared" si="1"/>
        <v>43.20000000000001</v>
      </c>
      <c r="Q36" s="40">
        <f t="shared" si="2"/>
        <v>42.833333333333336</v>
      </c>
      <c r="R36" s="40">
        <f t="shared" si="3"/>
        <v>41.9</v>
      </c>
      <c r="S36" s="38" t="s">
        <v>3</v>
      </c>
      <c r="T36" s="40">
        <f t="shared" si="6"/>
        <v>42.800000000000004</v>
      </c>
      <c r="U36" s="40">
        <f t="shared" ref="U36:U54" si="7">(+R35+O36+P36+Q36)/4</f>
        <v>43.07500000000001</v>
      </c>
      <c r="V36" s="24"/>
      <c r="W36" s="24"/>
      <c r="X36" s="24"/>
      <c r="Y36" s="24"/>
      <c r="Z36" s="24"/>
      <c r="AA36" s="24"/>
      <c r="AB36" s="24"/>
      <c r="AC36" s="24"/>
      <c r="AD36" s="24"/>
      <c r="AE36" s="24"/>
      <c r="AF36" s="24"/>
      <c r="AG36" s="24"/>
      <c r="AH36" s="24"/>
      <c r="AI36" s="24"/>
      <c r="AJ36" s="24"/>
      <c r="AK36" s="24"/>
      <c r="AL36" s="24"/>
      <c r="AM36" s="24"/>
      <c r="AN36" s="24"/>
    </row>
    <row r="37" spans="1:40" x14ac:dyDescent="0.2">
      <c r="A37" s="41" t="s">
        <v>12</v>
      </c>
      <c r="B37" s="40">
        <v>42.5</v>
      </c>
      <c r="C37" s="40">
        <v>42.4</v>
      </c>
      <c r="D37" s="40">
        <v>41.9</v>
      </c>
      <c r="E37" s="40">
        <v>41.7</v>
      </c>
      <c r="F37" s="40">
        <v>41.7</v>
      </c>
      <c r="G37" s="40">
        <v>41.5</v>
      </c>
      <c r="H37" s="40">
        <v>41.5</v>
      </c>
      <c r="I37" s="40">
        <v>41.1</v>
      </c>
      <c r="J37" s="40">
        <v>41</v>
      </c>
      <c r="K37" s="40">
        <v>41.2</v>
      </c>
      <c r="L37" s="40">
        <v>41.2</v>
      </c>
      <c r="M37" s="40">
        <v>40.6</v>
      </c>
      <c r="N37" s="38" t="s">
        <v>3</v>
      </c>
      <c r="O37" s="40">
        <f t="shared" ref="O37:O59" si="8">AVERAGE(B37:D37)</f>
        <v>42.266666666666673</v>
      </c>
      <c r="P37" s="40">
        <f t="shared" ref="P37:P59" si="9">AVERAGE(E37:G37)</f>
        <v>41.633333333333333</v>
      </c>
      <c r="Q37" s="40">
        <f t="shared" ref="Q37:Q58" si="10">AVERAGE(H37:J37)</f>
        <v>41.199999999999996</v>
      </c>
      <c r="R37" s="40">
        <f t="shared" ref="R37:R58" si="11">AVERAGE(K37:M37)</f>
        <v>41</v>
      </c>
      <c r="S37" s="38" t="s">
        <v>3</v>
      </c>
      <c r="T37" s="40">
        <f t="shared" si="6"/>
        <v>41.524999999999999</v>
      </c>
      <c r="U37" s="40">
        <f t="shared" si="7"/>
        <v>41.75</v>
      </c>
      <c r="V37" s="24"/>
      <c r="W37" s="24"/>
      <c r="X37" s="24"/>
      <c r="Y37" s="24"/>
      <c r="Z37" s="24"/>
      <c r="AA37" s="24"/>
      <c r="AB37" s="24"/>
      <c r="AC37" s="24"/>
      <c r="AD37" s="24"/>
      <c r="AE37" s="24"/>
      <c r="AF37" s="24"/>
      <c r="AG37" s="24"/>
      <c r="AH37" s="24"/>
      <c r="AI37" s="24"/>
      <c r="AJ37" s="24"/>
      <c r="AK37" s="24"/>
      <c r="AL37" s="24"/>
      <c r="AM37" s="24"/>
      <c r="AN37" s="24"/>
    </row>
    <row r="38" spans="1:40" x14ac:dyDescent="0.2">
      <c r="A38" s="41" t="s">
        <v>11</v>
      </c>
      <c r="B38" s="40">
        <v>41.2</v>
      </c>
      <c r="C38" s="40">
        <v>41</v>
      </c>
      <c r="D38" s="40">
        <v>40.6</v>
      </c>
      <c r="E38" s="40">
        <v>40.799999999999997</v>
      </c>
      <c r="F38" s="40">
        <v>40.799999999999997</v>
      </c>
      <c r="G38" s="40">
        <v>40.299999999999997</v>
      </c>
      <c r="H38" s="40">
        <v>40.200000000000003</v>
      </c>
      <c r="I38" s="40">
        <v>40.6</v>
      </c>
      <c r="J38" s="40">
        <v>40.4</v>
      </c>
      <c r="K38" s="40">
        <v>40.5</v>
      </c>
      <c r="L38" s="40">
        <v>40.299999999999997</v>
      </c>
      <c r="M38" s="40">
        <v>39.799999999999997</v>
      </c>
      <c r="N38" s="38" t="s">
        <v>3</v>
      </c>
      <c r="O38" s="40">
        <f t="shared" si="8"/>
        <v>40.933333333333337</v>
      </c>
      <c r="P38" s="40">
        <f t="shared" si="9"/>
        <v>40.633333333333333</v>
      </c>
      <c r="Q38" s="40">
        <f t="shared" si="10"/>
        <v>40.400000000000006</v>
      </c>
      <c r="R38" s="40">
        <f t="shared" si="11"/>
        <v>40.199999999999996</v>
      </c>
      <c r="S38" s="38" t="s">
        <v>3</v>
      </c>
      <c r="T38" s="40">
        <f t="shared" si="6"/>
        <v>40.541666666666671</v>
      </c>
      <c r="U38" s="40">
        <f t="shared" si="7"/>
        <v>40.741666666666667</v>
      </c>
      <c r="V38" s="24"/>
      <c r="W38" s="24"/>
      <c r="X38" s="24"/>
      <c r="Y38" s="24"/>
      <c r="Z38" s="24"/>
      <c r="AA38" s="24"/>
      <c r="AB38" s="24"/>
      <c r="AC38" s="24"/>
      <c r="AD38" s="24"/>
      <c r="AE38" s="24"/>
      <c r="AF38" s="24"/>
      <c r="AG38" s="24"/>
      <c r="AH38" s="24"/>
      <c r="AI38" s="24"/>
      <c r="AJ38" s="24"/>
      <c r="AK38" s="24"/>
      <c r="AL38" s="24"/>
      <c r="AM38" s="24"/>
      <c r="AN38" s="24"/>
    </row>
    <row r="39" spans="1:40" x14ac:dyDescent="0.2">
      <c r="A39" s="41" t="s">
        <v>10</v>
      </c>
      <c r="B39" s="40">
        <v>40.700000000000003</v>
      </c>
      <c r="C39" s="40">
        <v>40.5</v>
      </c>
      <c r="D39" s="40">
        <v>40.1</v>
      </c>
      <c r="E39" s="40">
        <v>39.9</v>
      </c>
      <c r="F39" s="40">
        <v>40.1</v>
      </c>
      <c r="G39" s="40">
        <v>39.700000000000003</v>
      </c>
      <c r="H39" s="40">
        <v>40</v>
      </c>
      <c r="I39" s="40">
        <v>39.700000000000003</v>
      </c>
      <c r="J39" s="40">
        <v>40.299999999999997</v>
      </c>
      <c r="K39" s="40">
        <v>40.200000000000003</v>
      </c>
      <c r="L39" s="40">
        <v>39.5</v>
      </c>
      <c r="M39" s="40">
        <v>39.200000000000003</v>
      </c>
      <c r="N39" s="38" t="s">
        <v>3</v>
      </c>
      <c r="O39" s="40">
        <f t="shared" si="8"/>
        <v>40.433333333333337</v>
      </c>
      <c r="P39" s="40">
        <f t="shared" si="9"/>
        <v>39.9</v>
      </c>
      <c r="Q39" s="40">
        <f t="shared" si="10"/>
        <v>40</v>
      </c>
      <c r="R39" s="40">
        <f t="shared" si="11"/>
        <v>39.633333333333333</v>
      </c>
      <c r="S39" s="38" t="s">
        <v>3</v>
      </c>
      <c r="T39" s="40">
        <f t="shared" si="6"/>
        <v>39.991666666666667</v>
      </c>
      <c r="U39" s="40">
        <f t="shared" si="7"/>
        <v>40.133333333333333</v>
      </c>
      <c r="V39" s="24"/>
      <c r="W39" s="24"/>
      <c r="X39" s="24"/>
      <c r="Y39" s="24"/>
      <c r="Z39" s="24"/>
      <c r="AA39" s="24"/>
      <c r="AB39" s="24"/>
      <c r="AC39" s="24"/>
      <c r="AD39" s="24"/>
      <c r="AE39" s="24"/>
      <c r="AF39" s="24"/>
      <c r="AG39" s="24"/>
      <c r="AH39" s="24"/>
      <c r="AI39" s="24"/>
      <c r="AJ39" s="24"/>
      <c r="AK39" s="24"/>
      <c r="AL39" s="24"/>
      <c r="AM39" s="24"/>
      <c r="AN39" s="24"/>
    </row>
    <row r="40" spans="1:40" x14ac:dyDescent="0.2">
      <c r="A40" s="41" t="s">
        <v>9</v>
      </c>
      <c r="B40" s="40">
        <v>39.700000000000003</v>
      </c>
      <c r="C40" s="40">
        <v>39.9</v>
      </c>
      <c r="D40" s="40">
        <v>39.799999999999997</v>
      </c>
      <c r="E40" s="40">
        <v>39.4</v>
      </c>
      <c r="F40" s="40">
        <v>39.700000000000003</v>
      </c>
      <c r="G40" s="40">
        <v>39.5</v>
      </c>
      <c r="H40" s="40">
        <v>39.700000000000003</v>
      </c>
      <c r="I40" s="40">
        <v>39.6</v>
      </c>
      <c r="J40" s="40">
        <v>39.799999999999997</v>
      </c>
      <c r="K40" s="40">
        <v>40.4</v>
      </c>
      <c r="L40" s="40">
        <v>40.700000000000003</v>
      </c>
      <c r="M40" s="40">
        <v>39.799999999999997</v>
      </c>
      <c r="N40" s="38" t="s">
        <v>3</v>
      </c>
      <c r="O40" s="40">
        <f t="shared" si="8"/>
        <v>39.799999999999997</v>
      </c>
      <c r="P40" s="40">
        <f t="shared" si="9"/>
        <v>39.533333333333331</v>
      </c>
      <c r="Q40" s="40">
        <f t="shared" si="10"/>
        <v>39.700000000000003</v>
      </c>
      <c r="R40" s="40">
        <f t="shared" si="11"/>
        <v>40.299999999999997</v>
      </c>
      <c r="S40" s="38" t="s">
        <v>3</v>
      </c>
      <c r="T40" s="40">
        <f t="shared" si="6"/>
        <v>39.833333333333336</v>
      </c>
      <c r="U40" s="40">
        <f t="shared" si="7"/>
        <v>39.666666666666671</v>
      </c>
      <c r="V40" s="24"/>
      <c r="W40" s="24"/>
      <c r="X40" s="24"/>
      <c r="Y40" s="24"/>
      <c r="Z40" s="24"/>
      <c r="AA40" s="24"/>
      <c r="AB40" s="24"/>
      <c r="AC40" s="24"/>
      <c r="AD40" s="24"/>
      <c r="AE40" s="24"/>
      <c r="AF40" s="24"/>
      <c r="AG40" s="24"/>
      <c r="AH40" s="24"/>
      <c r="AI40" s="24"/>
      <c r="AJ40" s="24"/>
      <c r="AK40" s="24"/>
      <c r="AL40" s="24"/>
      <c r="AM40" s="24"/>
      <c r="AN40" s="24"/>
    </row>
    <row r="41" spans="1:40" x14ac:dyDescent="0.2">
      <c r="A41" s="41" t="s">
        <v>8</v>
      </c>
      <c r="B41" s="40">
        <v>40.5</v>
      </c>
      <c r="C41" s="40">
        <v>40.299999999999997</v>
      </c>
      <c r="D41" s="40">
        <v>40.6</v>
      </c>
      <c r="E41" s="40">
        <v>40.4</v>
      </c>
      <c r="F41" s="40">
        <v>41.5</v>
      </c>
      <c r="G41" s="40">
        <v>41.8</v>
      </c>
      <c r="H41" s="40">
        <v>42.4</v>
      </c>
      <c r="I41" s="40">
        <v>42.8</v>
      </c>
      <c r="J41" s="40">
        <v>42.6</v>
      </c>
      <c r="K41" s="40">
        <v>43.2</v>
      </c>
      <c r="L41" s="40">
        <v>42.6</v>
      </c>
      <c r="M41" s="40">
        <v>42.8</v>
      </c>
      <c r="N41" s="38" t="s">
        <v>3</v>
      </c>
      <c r="O41" s="40">
        <f t="shared" si="8"/>
        <v>40.466666666666669</v>
      </c>
      <c r="P41" s="40">
        <f t="shared" si="9"/>
        <v>41.233333333333334</v>
      </c>
      <c r="Q41" s="40">
        <f t="shared" si="10"/>
        <v>42.599999999999994</v>
      </c>
      <c r="R41" s="40">
        <f t="shared" si="11"/>
        <v>42.866666666666674</v>
      </c>
      <c r="S41" s="38" t="s">
        <v>3</v>
      </c>
      <c r="T41" s="40">
        <f t="shared" si="6"/>
        <v>41.791666666666671</v>
      </c>
      <c r="U41" s="40">
        <f t="shared" si="7"/>
        <v>41.15</v>
      </c>
      <c r="V41" s="24"/>
      <c r="W41" s="24"/>
      <c r="X41" s="24"/>
      <c r="Y41" s="24"/>
      <c r="Z41" s="24"/>
      <c r="AA41" s="24"/>
      <c r="AB41" s="24"/>
      <c r="AC41" s="24"/>
      <c r="AD41" s="24"/>
      <c r="AE41" s="24"/>
      <c r="AF41" s="24"/>
      <c r="AG41" s="24"/>
      <c r="AH41" s="24"/>
      <c r="AI41" s="24"/>
      <c r="AJ41" s="24"/>
      <c r="AK41" s="24"/>
      <c r="AL41" s="24"/>
      <c r="AM41" s="24"/>
      <c r="AN41" s="24"/>
    </row>
    <row r="42" spans="1:40" x14ac:dyDescent="0.2">
      <c r="A42" s="41" t="s">
        <v>7</v>
      </c>
      <c r="B42" s="40">
        <v>43.4</v>
      </c>
      <c r="C42" s="40">
        <v>42.9</v>
      </c>
      <c r="D42" s="40">
        <v>43.1</v>
      </c>
      <c r="E42" s="40">
        <v>43.5</v>
      </c>
      <c r="F42" s="40">
        <v>43.4</v>
      </c>
      <c r="G42" s="40">
        <v>43.6</v>
      </c>
      <c r="H42" s="40">
        <v>43.3</v>
      </c>
      <c r="I42" s="40">
        <v>43.6</v>
      </c>
      <c r="J42" s="40">
        <v>43.6</v>
      </c>
      <c r="K42" s="40">
        <v>43</v>
      </c>
      <c r="L42" s="40">
        <v>42.9</v>
      </c>
      <c r="M42" s="40">
        <v>42.8</v>
      </c>
      <c r="N42" s="38" t="s">
        <v>3</v>
      </c>
      <c r="O42" s="40">
        <f t="shared" si="8"/>
        <v>43.133333333333333</v>
      </c>
      <c r="P42" s="40">
        <f t="shared" si="9"/>
        <v>43.5</v>
      </c>
      <c r="Q42" s="40">
        <f t="shared" si="10"/>
        <v>43.5</v>
      </c>
      <c r="R42" s="40">
        <f t="shared" si="11"/>
        <v>42.9</v>
      </c>
      <c r="S42" s="38" t="s">
        <v>3</v>
      </c>
      <c r="T42" s="40">
        <f t="shared" si="6"/>
        <v>43.258333333333333</v>
      </c>
      <c r="U42" s="40">
        <f t="shared" si="7"/>
        <v>43.25</v>
      </c>
      <c r="V42" s="24"/>
      <c r="W42" s="24"/>
      <c r="X42" s="24"/>
      <c r="Y42" s="24"/>
      <c r="Z42" s="24"/>
      <c r="AA42" s="24"/>
      <c r="AB42" s="24"/>
      <c r="AC42" s="24"/>
      <c r="AD42" s="24"/>
      <c r="AE42" s="24"/>
      <c r="AF42" s="24"/>
      <c r="AG42" s="24"/>
      <c r="AH42" s="24"/>
      <c r="AI42" s="24"/>
      <c r="AJ42" s="24"/>
      <c r="AK42" s="24"/>
      <c r="AL42" s="24"/>
      <c r="AM42" s="24"/>
      <c r="AN42" s="24"/>
    </row>
    <row r="43" spans="1:40" x14ac:dyDescent="0.2">
      <c r="A43" s="39" t="s">
        <v>6</v>
      </c>
      <c r="B43" s="34">
        <v>43</v>
      </c>
      <c r="C43" s="34">
        <v>42.9</v>
      </c>
      <c r="D43" s="34">
        <v>43.3</v>
      </c>
      <c r="E43" s="34">
        <v>43.1</v>
      </c>
      <c r="F43" s="34">
        <v>42.8</v>
      </c>
      <c r="G43" s="34">
        <v>43.1</v>
      </c>
      <c r="H43" s="34">
        <v>43.2</v>
      </c>
      <c r="I43" s="34">
        <v>43.6</v>
      </c>
      <c r="J43" s="34">
        <v>43.2</v>
      </c>
      <c r="K43" s="34">
        <v>42.3</v>
      </c>
      <c r="L43" s="34">
        <v>42.5</v>
      </c>
      <c r="M43" s="34">
        <v>42.7</v>
      </c>
      <c r="N43" s="37" t="s">
        <v>3</v>
      </c>
      <c r="O43" s="34">
        <f t="shared" si="8"/>
        <v>43.066666666666663</v>
      </c>
      <c r="P43" s="34">
        <f t="shared" si="9"/>
        <v>43</v>
      </c>
      <c r="Q43" s="34">
        <f t="shared" si="10"/>
        <v>43.333333333333336</v>
      </c>
      <c r="R43" s="34">
        <f t="shared" si="11"/>
        <v>42.5</v>
      </c>
      <c r="S43" s="38" t="s">
        <v>3</v>
      </c>
      <c r="T43" s="34">
        <f t="shared" si="6"/>
        <v>42.975000000000001</v>
      </c>
      <c r="U43" s="34">
        <f t="shared" si="7"/>
        <v>43.075000000000003</v>
      </c>
      <c r="V43" s="24"/>
      <c r="W43" s="24"/>
      <c r="X43" s="24"/>
      <c r="Y43" s="24"/>
      <c r="Z43" s="24"/>
      <c r="AA43" s="24"/>
      <c r="AB43" s="24"/>
      <c r="AC43" s="24"/>
      <c r="AD43" s="24"/>
      <c r="AE43" s="24"/>
      <c r="AF43" s="24"/>
      <c r="AG43" s="24"/>
      <c r="AH43" s="24"/>
      <c r="AI43" s="24"/>
      <c r="AJ43" s="24"/>
      <c r="AK43" s="24"/>
      <c r="AL43" s="24"/>
      <c r="AM43" s="24"/>
      <c r="AN43" s="24"/>
    </row>
    <row r="44" spans="1:40" x14ac:dyDescent="0.2">
      <c r="A44" s="36" t="s">
        <v>5</v>
      </c>
      <c r="B44" s="34">
        <v>43.6</v>
      </c>
      <c r="C44" s="34">
        <v>43</v>
      </c>
      <c r="D44" s="34">
        <v>43.7</v>
      </c>
      <c r="E44" s="34">
        <v>43.2</v>
      </c>
      <c r="F44" s="34">
        <v>43.6</v>
      </c>
      <c r="G44" s="34">
        <v>43.1</v>
      </c>
      <c r="H44" s="34">
        <v>43.2</v>
      </c>
      <c r="I44" s="34">
        <v>43.1</v>
      </c>
      <c r="J44" s="34">
        <v>43.7</v>
      </c>
      <c r="K44" s="34">
        <v>43.8</v>
      </c>
      <c r="L44" s="34">
        <v>42.6</v>
      </c>
      <c r="M44" s="34">
        <v>42.6</v>
      </c>
      <c r="N44" s="37" t="s">
        <v>3</v>
      </c>
      <c r="O44" s="34">
        <f t="shared" si="8"/>
        <v>43.433333333333337</v>
      </c>
      <c r="P44" s="34">
        <f t="shared" si="9"/>
        <v>43.300000000000004</v>
      </c>
      <c r="Q44" s="34">
        <f t="shared" si="10"/>
        <v>43.333333333333336</v>
      </c>
      <c r="R44" s="34">
        <f t="shared" si="11"/>
        <v>43</v>
      </c>
      <c r="S44" s="38" t="s">
        <v>3</v>
      </c>
      <c r="T44" s="34">
        <f t="shared" si="6"/>
        <v>43.266666666666673</v>
      </c>
      <c r="U44" s="34">
        <f t="shared" si="7"/>
        <v>43.141666666666673</v>
      </c>
      <c r="V44" s="24"/>
      <c r="W44" s="24"/>
      <c r="X44" s="24"/>
      <c r="Y44" s="24"/>
      <c r="Z44" s="24"/>
      <c r="AA44" s="24"/>
      <c r="AB44" s="24"/>
      <c r="AC44" s="24"/>
      <c r="AD44" s="24"/>
      <c r="AE44" s="24"/>
      <c r="AF44" s="24"/>
      <c r="AG44" s="24"/>
      <c r="AH44" s="24"/>
      <c r="AI44" s="24"/>
      <c r="AJ44" s="24"/>
      <c r="AK44" s="24"/>
      <c r="AL44" s="24"/>
      <c r="AM44" s="24"/>
      <c r="AN44" s="24"/>
    </row>
    <row r="45" spans="1:40" x14ac:dyDescent="0.2">
      <c r="A45" s="36" t="s">
        <v>4</v>
      </c>
      <c r="B45" s="34">
        <v>43.7</v>
      </c>
      <c r="C45" s="34">
        <v>43.2</v>
      </c>
      <c r="D45" s="34">
        <v>42.9</v>
      </c>
      <c r="E45" s="34">
        <v>41.4</v>
      </c>
      <c r="F45" s="34">
        <v>42.4</v>
      </c>
      <c r="G45" s="34">
        <v>42.8</v>
      </c>
      <c r="H45" s="34">
        <v>42.5</v>
      </c>
      <c r="I45" s="34">
        <v>42.4</v>
      </c>
      <c r="J45" s="34">
        <v>42.4</v>
      </c>
      <c r="K45" s="34">
        <v>42.5</v>
      </c>
      <c r="L45" s="34">
        <v>41.3</v>
      </c>
      <c r="M45" s="34">
        <v>41.4</v>
      </c>
      <c r="N45" s="37" t="s">
        <v>3</v>
      </c>
      <c r="O45" s="34">
        <f t="shared" si="8"/>
        <v>43.266666666666673</v>
      </c>
      <c r="P45" s="34">
        <f t="shared" si="9"/>
        <v>42.199999999999996</v>
      </c>
      <c r="Q45" s="34">
        <f t="shared" si="10"/>
        <v>42.433333333333337</v>
      </c>
      <c r="R45" s="34">
        <f t="shared" si="11"/>
        <v>41.733333333333327</v>
      </c>
      <c r="S45" s="37" t="s">
        <v>3</v>
      </c>
      <c r="T45" s="34">
        <f t="shared" si="6"/>
        <v>42.408333333333331</v>
      </c>
      <c r="U45" s="34">
        <f t="shared" si="7"/>
        <v>42.725000000000001</v>
      </c>
      <c r="V45" s="24"/>
      <c r="W45" s="24"/>
      <c r="X45" s="24"/>
      <c r="Y45" s="24"/>
      <c r="Z45" s="24"/>
      <c r="AA45" s="24"/>
      <c r="AB45" s="24"/>
      <c r="AC45" s="24"/>
      <c r="AD45" s="24"/>
      <c r="AE45" s="24"/>
      <c r="AF45" s="24"/>
      <c r="AG45" s="24"/>
      <c r="AH45" s="24"/>
      <c r="AI45" s="24"/>
      <c r="AJ45" s="24"/>
      <c r="AK45" s="24"/>
      <c r="AL45" s="24"/>
      <c r="AM45" s="24"/>
      <c r="AN45" s="24"/>
    </row>
    <row r="46" spans="1:40" s="24" customFormat="1" x14ac:dyDescent="0.2">
      <c r="A46" s="36">
        <v>2001</v>
      </c>
      <c r="B46" s="34">
        <v>42.8</v>
      </c>
      <c r="C46" s="34">
        <v>43.5</v>
      </c>
      <c r="D46" s="34">
        <v>43.7</v>
      </c>
      <c r="E46" s="34">
        <v>42.9</v>
      </c>
      <c r="F46" s="34">
        <v>43.8</v>
      </c>
      <c r="G46" s="34">
        <v>43.5</v>
      </c>
      <c r="H46" s="34">
        <v>44.3</v>
      </c>
      <c r="I46" s="34">
        <v>43.3</v>
      </c>
      <c r="J46" s="34">
        <v>44.2</v>
      </c>
      <c r="K46" s="34">
        <v>44</v>
      </c>
      <c r="L46" s="34">
        <v>42.5</v>
      </c>
      <c r="M46" s="34">
        <v>42.5</v>
      </c>
      <c r="N46" s="37" t="s">
        <v>3</v>
      </c>
      <c r="O46" s="34">
        <f t="shared" si="8"/>
        <v>43.333333333333336</v>
      </c>
      <c r="P46" s="34">
        <f t="shared" si="9"/>
        <v>43.4</v>
      </c>
      <c r="Q46" s="34">
        <f t="shared" si="10"/>
        <v>43.933333333333337</v>
      </c>
      <c r="R46" s="34">
        <f t="shared" si="11"/>
        <v>43</v>
      </c>
      <c r="S46" s="38" t="s">
        <v>3</v>
      </c>
      <c r="T46" s="34">
        <f t="shared" si="6"/>
        <v>43.416666666666664</v>
      </c>
      <c r="U46" s="34">
        <f t="shared" si="7"/>
        <v>43.1</v>
      </c>
    </row>
    <row r="47" spans="1:40" s="24" customFormat="1" x14ac:dyDescent="0.2">
      <c r="A47" s="36">
        <v>2002</v>
      </c>
      <c r="B47" s="34">
        <v>44.1</v>
      </c>
      <c r="C47" s="34">
        <v>43.7</v>
      </c>
      <c r="D47" s="34">
        <v>42.6</v>
      </c>
      <c r="E47" s="34">
        <v>44.4</v>
      </c>
      <c r="F47" s="34">
        <v>42.7</v>
      </c>
      <c r="G47" s="34">
        <v>43</v>
      </c>
      <c r="H47" s="34">
        <v>43.3</v>
      </c>
      <c r="I47" s="34">
        <v>43.3</v>
      </c>
      <c r="J47" s="34">
        <v>43.7</v>
      </c>
      <c r="K47" s="34">
        <v>42.4</v>
      </c>
      <c r="L47" s="34">
        <v>41.9</v>
      </c>
      <c r="M47" s="34">
        <v>42.1</v>
      </c>
      <c r="N47" s="37"/>
      <c r="O47" s="34">
        <f t="shared" si="8"/>
        <v>43.466666666666669</v>
      </c>
      <c r="P47" s="34">
        <f t="shared" si="9"/>
        <v>43.366666666666667</v>
      </c>
      <c r="Q47" s="34">
        <f t="shared" si="10"/>
        <v>43.433333333333337</v>
      </c>
      <c r="R47" s="34">
        <f t="shared" si="11"/>
        <v>42.133333333333333</v>
      </c>
      <c r="S47" s="37" t="s">
        <v>3</v>
      </c>
      <c r="T47" s="34">
        <f t="shared" si="6"/>
        <v>43.099999999999994</v>
      </c>
      <c r="U47" s="34">
        <f t="shared" si="7"/>
        <v>43.31666666666667</v>
      </c>
    </row>
    <row r="48" spans="1:40" s="24" customFormat="1" x14ac:dyDescent="0.2">
      <c r="A48" s="36">
        <v>2003</v>
      </c>
      <c r="B48" s="34">
        <v>43</v>
      </c>
      <c r="C48" s="34">
        <v>42.7</v>
      </c>
      <c r="D48" s="34">
        <v>42.7</v>
      </c>
      <c r="E48" s="34">
        <v>42.7</v>
      </c>
      <c r="F48" s="34">
        <v>43.1</v>
      </c>
      <c r="G48" s="34">
        <v>42.9</v>
      </c>
      <c r="H48" s="34">
        <v>43.1</v>
      </c>
      <c r="I48" s="34">
        <v>43.5</v>
      </c>
      <c r="J48" s="34">
        <v>42.6</v>
      </c>
      <c r="K48" s="34">
        <v>42.5</v>
      </c>
      <c r="L48" s="34">
        <v>41.1</v>
      </c>
      <c r="M48" s="34">
        <v>42.2</v>
      </c>
      <c r="O48" s="34">
        <f t="shared" si="8"/>
        <v>42.800000000000004</v>
      </c>
      <c r="P48" s="34">
        <f t="shared" si="9"/>
        <v>42.900000000000006</v>
      </c>
      <c r="Q48" s="34">
        <f t="shared" si="10"/>
        <v>43.066666666666663</v>
      </c>
      <c r="R48" s="34">
        <f t="shared" si="11"/>
        <v>41.93333333333333</v>
      </c>
      <c r="T48" s="34">
        <f t="shared" si="6"/>
        <v>42.675000000000011</v>
      </c>
      <c r="U48" s="34">
        <f t="shared" si="7"/>
        <v>42.725000000000001</v>
      </c>
    </row>
    <row r="49" spans="1:40" s="24" customFormat="1" x14ac:dyDescent="0.2">
      <c r="A49" s="36">
        <v>2004</v>
      </c>
      <c r="B49" s="34">
        <v>42.9</v>
      </c>
      <c r="C49" s="34">
        <v>42.6</v>
      </c>
      <c r="D49" s="34">
        <v>42.6</v>
      </c>
      <c r="E49" s="34">
        <v>42.7</v>
      </c>
      <c r="F49" s="34">
        <v>42.5</v>
      </c>
      <c r="G49" s="34">
        <v>42.5</v>
      </c>
      <c r="H49" s="34">
        <v>42.9</v>
      </c>
      <c r="I49" s="34">
        <v>42.6</v>
      </c>
      <c r="J49" s="34">
        <v>42.6</v>
      </c>
      <c r="K49" s="34">
        <v>42.6</v>
      </c>
      <c r="L49" s="34">
        <v>42.2</v>
      </c>
      <c r="M49" s="34">
        <v>43</v>
      </c>
      <c r="O49" s="34">
        <f t="shared" si="8"/>
        <v>42.699999999999996</v>
      </c>
      <c r="P49" s="34">
        <f t="shared" si="9"/>
        <v>42.56666666666667</v>
      </c>
      <c r="Q49" s="34">
        <f t="shared" si="10"/>
        <v>42.699999999999996</v>
      </c>
      <c r="R49" s="34">
        <f t="shared" si="11"/>
        <v>42.6</v>
      </c>
      <c r="T49" s="34">
        <f t="shared" si="6"/>
        <v>42.641666666666673</v>
      </c>
      <c r="U49" s="34">
        <f t="shared" si="7"/>
        <v>42.474999999999994</v>
      </c>
    </row>
    <row r="50" spans="1:40" s="24" customFormat="1" x14ac:dyDescent="0.2">
      <c r="A50" s="36">
        <v>2005</v>
      </c>
      <c r="B50" s="34">
        <v>43.7</v>
      </c>
      <c r="C50" s="34">
        <v>43.5</v>
      </c>
      <c r="D50" s="34">
        <v>43.3</v>
      </c>
      <c r="E50" s="34">
        <v>43.6</v>
      </c>
      <c r="F50" s="34">
        <v>42.7</v>
      </c>
      <c r="G50" s="34">
        <v>42.8</v>
      </c>
      <c r="H50" s="34">
        <v>42.4</v>
      </c>
      <c r="I50" s="34">
        <v>43.2</v>
      </c>
      <c r="J50" s="34">
        <v>43.7</v>
      </c>
      <c r="K50" s="34">
        <v>44.2</v>
      </c>
      <c r="L50" s="34">
        <v>44.5</v>
      </c>
      <c r="M50" s="34">
        <v>44.9</v>
      </c>
      <c r="O50" s="34">
        <f t="shared" si="8"/>
        <v>43.5</v>
      </c>
      <c r="P50" s="34">
        <f t="shared" si="9"/>
        <v>43.033333333333339</v>
      </c>
      <c r="Q50" s="34">
        <f t="shared" si="10"/>
        <v>43.1</v>
      </c>
      <c r="R50" s="34">
        <f t="shared" si="11"/>
        <v>44.533333333333331</v>
      </c>
      <c r="T50" s="34">
        <f t="shared" si="6"/>
        <v>43.541666666666664</v>
      </c>
      <c r="U50" s="34">
        <f t="shared" si="7"/>
        <v>43.05833333333333</v>
      </c>
    </row>
    <row r="51" spans="1:40" s="24" customFormat="1" x14ac:dyDescent="0.2">
      <c r="A51" s="36">
        <v>2006</v>
      </c>
      <c r="B51" s="34">
        <v>46.1</v>
      </c>
      <c r="C51" s="34">
        <v>46.8</v>
      </c>
      <c r="D51" s="34">
        <v>47.1</v>
      </c>
      <c r="E51" s="34">
        <v>48</v>
      </c>
      <c r="F51" s="34">
        <v>49.9</v>
      </c>
      <c r="G51" s="34">
        <v>50.4</v>
      </c>
      <c r="H51" s="34">
        <v>50.5</v>
      </c>
      <c r="I51" s="34">
        <v>51.6</v>
      </c>
      <c r="J51" s="34">
        <v>51.5</v>
      </c>
      <c r="K51" s="34">
        <v>51.2</v>
      </c>
      <c r="L51" s="34">
        <v>51.3</v>
      </c>
      <c r="M51" s="34">
        <v>50.6</v>
      </c>
      <c r="O51" s="34">
        <f t="shared" si="8"/>
        <v>46.666666666666664</v>
      </c>
      <c r="P51" s="34">
        <f t="shared" si="9"/>
        <v>49.433333333333337</v>
      </c>
      <c r="Q51" s="34">
        <f t="shared" si="10"/>
        <v>51.199999999999996</v>
      </c>
      <c r="R51" s="34">
        <f t="shared" si="11"/>
        <v>51.033333333333331</v>
      </c>
      <c r="T51" s="34">
        <f t="shared" si="6"/>
        <v>49.583333333333336</v>
      </c>
      <c r="U51" s="34">
        <f t="shared" si="7"/>
        <v>47.958333333333329</v>
      </c>
    </row>
    <row r="52" spans="1:40" s="24" customFormat="1" x14ac:dyDescent="0.2">
      <c r="A52" s="36">
        <v>2007</v>
      </c>
      <c r="B52" s="34">
        <v>51.9</v>
      </c>
      <c r="C52" s="34">
        <v>51.4</v>
      </c>
      <c r="D52" s="34">
        <v>51.8</v>
      </c>
      <c r="E52" s="34">
        <v>50.8</v>
      </c>
      <c r="F52" s="34">
        <v>51.3</v>
      </c>
      <c r="G52" s="34">
        <v>52.1</v>
      </c>
      <c r="H52" s="34">
        <v>52.2</v>
      </c>
      <c r="I52" s="34">
        <v>51.8</v>
      </c>
      <c r="J52" s="34">
        <v>51.8</v>
      </c>
      <c r="K52" s="34">
        <v>51.3</v>
      </c>
      <c r="L52" s="34">
        <v>51</v>
      </c>
      <c r="M52" s="34">
        <v>50.3</v>
      </c>
      <c r="O52" s="34">
        <f t="shared" si="8"/>
        <v>51.699999999999996</v>
      </c>
      <c r="P52" s="34">
        <f t="shared" si="9"/>
        <v>51.4</v>
      </c>
      <c r="Q52" s="34">
        <f t="shared" si="10"/>
        <v>51.933333333333337</v>
      </c>
      <c r="R52" s="34">
        <f t="shared" si="11"/>
        <v>50.866666666666667</v>
      </c>
      <c r="T52" s="34">
        <f t="shared" si="6"/>
        <v>51.474999999999994</v>
      </c>
      <c r="U52" s="34">
        <f t="shared" si="7"/>
        <v>51.516666666666666</v>
      </c>
    </row>
    <row r="53" spans="1:40" s="24" customFormat="1" x14ac:dyDescent="0.2">
      <c r="A53" s="36">
        <v>2008</v>
      </c>
      <c r="B53" s="34">
        <v>51.9</v>
      </c>
      <c r="C53" s="34">
        <v>51.3</v>
      </c>
      <c r="D53" s="34">
        <v>50.4</v>
      </c>
      <c r="E53" s="34">
        <v>51.7</v>
      </c>
      <c r="F53" s="34">
        <v>52.1</v>
      </c>
      <c r="G53" s="34">
        <v>52.5</v>
      </c>
      <c r="H53" s="34">
        <v>52.5</v>
      </c>
      <c r="I53" s="34">
        <v>53.5</v>
      </c>
      <c r="J53" s="34">
        <v>56.3</v>
      </c>
      <c r="K53" s="34">
        <v>56.5</v>
      </c>
      <c r="L53" s="34">
        <v>52.8</v>
      </c>
      <c r="M53" s="34">
        <v>53.4</v>
      </c>
      <c r="N53" s="34"/>
      <c r="O53" s="34">
        <f t="shared" si="8"/>
        <v>51.199999999999996</v>
      </c>
      <c r="P53" s="34">
        <f t="shared" si="9"/>
        <v>52.1</v>
      </c>
      <c r="Q53" s="34">
        <f t="shared" si="10"/>
        <v>54.1</v>
      </c>
      <c r="R53" s="34">
        <f t="shared" si="11"/>
        <v>54.233333333333327</v>
      </c>
      <c r="S53" s="34"/>
      <c r="T53" s="34">
        <f t="shared" si="6"/>
        <v>52.908333333333331</v>
      </c>
      <c r="U53" s="34">
        <f t="shared" si="7"/>
        <v>52.066666666666663</v>
      </c>
    </row>
    <row r="54" spans="1:40" s="24" customFormat="1" x14ac:dyDescent="0.2">
      <c r="A54" s="35">
        <v>2009</v>
      </c>
      <c r="B54" s="34">
        <v>56.9</v>
      </c>
      <c r="C54" s="34">
        <v>56.9</v>
      </c>
      <c r="D54" s="34">
        <v>57.1</v>
      </c>
      <c r="E54" s="34">
        <v>56.8</v>
      </c>
      <c r="F54" s="34">
        <v>56.1</v>
      </c>
      <c r="G54" s="34">
        <v>56.2</v>
      </c>
      <c r="H54" s="34">
        <v>55.6</v>
      </c>
      <c r="I54" s="34">
        <v>55.6</v>
      </c>
      <c r="J54" s="34">
        <v>58</v>
      </c>
      <c r="K54" s="34">
        <v>57.9</v>
      </c>
      <c r="L54" s="34">
        <v>57.7</v>
      </c>
      <c r="M54" s="34">
        <v>59.6</v>
      </c>
      <c r="N54" s="34"/>
      <c r="O54" s="34">
        <f t="shared" si="8"/>
        <v>56.966666666666669</v>
      </c>
      <c r="P54" s="34">
        <f t="shared" si="9"/>
        <v>56.366666666666674</v>
      </c>
      <c r="Q54" s="34">
        <f t="shared" si="10"/>
        <v>56.4</v>
      </c>
      <c r="R54" s="34">
        <f t="shared" si="11"/>
        <v>58.4</v>
      </c>
      <c r="S54" s="34"/>
      <c r="T54" s="34">
        <f t="shared" si="6"/>
        <v>57.033333333333339</v>
      </c>
      <c r="U54" s="34">
        <f t="shared" si="7"/>
        <v>55.991666666666667</v>
      </c>
    </row>
    <row r="55" spans="1:40" s="24" customFormat="1" x14ac:dyDescent="0.2">
      <c r="A55" s="35">
        <v>2010</v>
      </c>
      <c r="B55" s="34">
        <v>61.3</v>
      </c>
      <c r="C55" s="34">
        <v>63.4</v>
      </c>
      <c r="D55" s="34">
        <v>63.6</v>
      </c>
      <c r="E55" s="34">
        <v>63.7</v>
      </c>
      <c r="F55" s="34">
        <v>63.5</v>
      </c>
      <c r="G55" s="34">
        <v>62.3</v>
      </c>
      <c r="H55" s="34">
        <v>62.2</v>
      </c>
      <c r="I55" s="34">
        <v>60.4</v>
      </c>
      <c r="J55" s="34">
        <v>63</v>
      </c>
      <c r="K55" s="34">
        <v>62.2</v>
      </c>
      <c r="L55" s="34">
        <v>64.400000000000006</v>
      </c>
      <c r="M55" s="34">
        <v>64.3</v>
      </c>
      <c r="N55" s="34"/>
      <c r="O55" s="34">
        <f t="shared" si="8"/>
        <v>62.766666666666659</v>
      </c>
      <c r="P55" s="34">
        <f t="shared" si="9"/>
        <v>63.166666666666664</v>
      </c>
      <c r="Q55" s="34">
        <f t="shared" si="10"/>
        <v>61.866666666666667</v>
      </c>
      <c r="R55" s="34">
        <f t="shared" si="11"/>
        <v>63.633333333333333</v>
      </c>
      <c r="S55" s="34"/>
      <c r="T55" s="34">
        <f t="shared" si="6"/>
        <v>62.858333333333327</v>
      </c>
      <c r="U55" s="34">
        <f>(R54+O55+P55+Q55)/4</f>
        <v>61.55</v>
      </c>
    </row>
    <row r="56" spans="1:40" s="24" customFormat="1" x14ac:dyDescent="0.2">
      <c r="A56" s="35">
        <v>2011</v>
      </c>
      <c r="B56" s="34">
        <v>65.2</v>
      </c>
      <c r="C56" s="34">
        <v>66</v>
      </c>
      <c r="D56" s="34">
        <v>66.400000000000006</v>
      </c>
      <c r="E56" s="34">
        <v>66.400000000000006</v>
      </c>
      <c r="F56" s="34">
        <v>67.5</v>
      </c>
      <c r="G56" s="34">
        <v>68.400000000000006</v>
      </c>
      <c r="H56" s="34">
        <v>68.900000000000006</v>
      </c>
      <c r="I56" s="34">
        <v>70.099999999999994</v>
      </c>
      <c r="J56" s="34">
        <v>70.2</v>
      </c>
      <c r="K56" s="34">
        <v>70.400000000000006</v>
      </c>
      <c r="L56" s="34">
        <v>69.8</v>
      </c>
      <c r="M56" s="34">
        <v>70.3</v>
      </c>
      <c r="N56" s="34"/>
      <c r="O56" s="34">
        <f t="shared" si="8"/>
        <v>65.86666666666666</v>
      </c>
      <c r="P56" s="34">
        <f t="shared" si="9"/>
        <v>67.433333333333337</v>
      </c>
      <c r="Q56" s="34">
        <f t="shared" si="10"/>
        <v>69.733333333333334</v>
      </c>
      <c r="R56" s="34">
        <f t="shared" si="11"/>
        <v>70.166666666666671</v>
      </c>
      <c r="S56" s="34"/>
      <c r="T56" s="34">
        <f t="shared" si="6"/>
        <v>68.3</v>
      </c>
      <c r="U56" s="34">
        <f>(R55+O56+P56+Q56)/4</f>
        <v>66.666666666666671</v>
      </c>
    </row>
    <row r="57" spans="1:40" s="24" customFormat="1" x14ac:dyDescent="0.2">
      <c r="A57" s="35">
        <v>2012</v>
      </c>
      <c r="B57" s="34">
        <v>71.7</v>
      </c>
      <c r="C57" s="34">
        <v>71.400000000000006</v>
      </c>
      <c r="D57" s="34">
        <v>71.099999999999994</v>
      </c>
      <c r="E57" s="34">
        <v>70.400000000000006</v>
      </c>
      <c r="F57" s="34">
        <v>69.599999999999994</v>
      </c>
      <c r="G57" s="34">
        <v>68.400000000000006</v>
      </c>
      <c r="H57" s="34">
        <v>69.2</v>
      </c>
      <c r="I57" s="34">
        <v>68.5</v>
      </c>
      <c r="J57" s="34">
        <v>68.5</v>
      </c>
      <c r="K57" s="34">
        <v>68</v>
      </c>
      <c r="L57" s="34">
        <v>67.900000000000006</v>
      </c>
      <c r="M57" s="34">
        <v>68.2</v>
      </c>
      <c r="N57" s="34"/>
      <c r="O57" s="34">
        <f t="shared" si="8"/>
        <v>71.400000000000006</v>
      </c>
      <c r="P57" s="34">
        <f t="shared" si="9"/>
        <v>69.466666666666669</v>
      </c>
      <c r="Q57" s="34">
        <f t="shared" si="10"/>
        <v>68.733333333333334</v>
      </c>
      <c r="R57" s="34">
        <f t="shared" si="11"/>
        <v>68.033333333333346</v>
      </c>
      <c r="S57" s="34"/>
      <c r="T57" s="34">
        <f t="shared" si="6"/>
        <v>69.408333333333331</v>
      </c>
      <c r="U57" s="34">
        <f>(R56+O57+P57+Q57)/4</f>
        <v>69.941666666666663</v>
      </c>
    </row>
    <row r="58" spans="1:40" s="24" customFormat="1" ht="12" customHeight="1" x14ac:dyDescent="0.2">
      <c r="A58" s="35">
        <v>2013</v>
      </c>
      <c r="B58" s="34">
        <v>68.3</v>
      </c>
      <c r="C58" s="34">
        <v>66.8</v>
      </c>
      <c r="D58" s="34">
        <v>65</v>
      </c>
      <c r="E58" s="34">
        <v>65.599999999999994</v>
      </c>
      <c r="F58" s="34">
        <v>66.400000000000006</v>
      </c>
      <c r="G58" s="34">
        <v>64.400000000000006</v>
      </c>
      <c r="H58" s="34">
        <v>64.099999999999994</v>
      </c>
      <c r="I58" s="34">
        <v>64.400000000000006</v>
      </c>
      <c r="J58" s="34">
        <v>63.3</v>
      </c>
      <c r="K58" s="34">
        <v>62.8</v>
      </c>
      <c r="L58" s="34">
        <v>61.5</v>
      </c>
      <c r="M58" s="34">
        <v>59.2</v>
      </c>
      <c r="N58" s="34"/>
      <c r="O58" s="34">
        <f t="shared" si="8"/>
        <v>66.7</v>
      </c>
      <c r="P58" s="34">
        <f t="shared" si="9"/>
        <v>65.466666666666669</v>
      </c>
      <c r="Q58" s="34">
        <f t="shared" si="10"/>
        <v>63.933333333333337</v>
      </c>
      <c r="R58" s="34">
        <f t="shared" si="11"/>
        <v>61.166666666666664</v>
      </c>
      <c r="S58" s="34"/>
      <c r="T58" s="34">
        <f t="shared" si="6"/>
        <v>64.316666666666663</v>
      </c>
      <c r="U58" s="34">
        <f>(R57+O58+P58+Q58)/4</f>
        <v>66.033333333333331</v>
      </c>
    </row>
    <row r="59" spans="1:40" s="31" customFormat="1" x14ac:dyDescent="0.2">
      <c r="A59" s="33">
        <v>2014</v>
      </c>
      <c r="B59" s="32">
        <v>62.8</v>
      </c>
      <c r="C59" s="32">
        <v>61.5</v>
      </c>
      <c r="D59" s="32">
        <v>60.4</v>
      </c>
      <c r="E59" s="32">
        <v>59.9</v>
      </c>
      <c r="F59" s="32">
        <v>60.7</v>
      </c>
      <c r="G59" s="32">
        <v>61</v>
      </c>
      <c r="H59" s="32">
        <v>59.6</v>
      </c>
      <c r="I59" s="32">
        <v>59.9</v>
      </c>
      <c r="J59" s="32"/>
      <c r="K59" s="32"/>
      <c r="L59" s="32"/>
      <c r="M59" s="32"/>
      <c r="N59" s="32"/>
      <c r="O59" s="32">
        <f t="shared" si="8"/>
        <v>61.566666666666663</v>
      </c>
      <c r="P59" s="32">
        <f t="shared" si="9"/>
        <v>60.533333333333331</v>
      </c>
      <c r="Q59" s="32"/>
      <c r="R59" s="32"/>
      <c r="S59" s="32"/>
      <c r="T59" s="32">
        <f>AVERAGE(O59:P59)</f>
        <v>61.05</v>
      </c>
      <c r="U59" s="32"/>
      <c r="W59" s="24"/>
      <c r="X59" s="24"/>
      <c r="Y59" s="24"/>
      <c r="Z59" s="24"/>
      <c r="AA59" s="24"/>
      <c r="AB59" s="24"/>
      <c r="AC59" s="24"/>
      <c r="AD59" s="24"/>
      <c r="AE59" s="24"/>
      <c r="AF59" s="24"/>
      <c r="AG59" s="24"/>
      <c r="AH59" s="24"/>
    </row>
    <row r="60" spans="1:40" s="24" customFormat="1" x14ac:dyDescent="0.2">
      <c r="A60" s="30" t="s">
        <v>49</v>
      </c>
      <c r="B60" s="29"/>
      <c r="C60" s="29"/>
      <c r="D60" s="27"/>
      <c r="E60" s="27"/>
      <c r="F60" s="27"/>
      <c r="G60" s="27"/>
      <c r="H60" s="27"/>
      <c r="I60" s="27"/>
      <c r="J60" s="27"/>
      <c r="K60" s="27"/>
      <c r="L60" s="27"/>
      <c r="M60" s="28"/>
      <c r="N60" s="27"/>
      <c r="O60" s="27"/>
      <c r="P60" s="27"/>
      <c r="Q60" s="27"/>
      <c r="R60" s="28"/>
      <c r="S60" s="28"/>
      <c r="T60" s="28"/>
      <c r="U60" s="27"/>
    </row>
    <row r="61" spans="1:40" s="24" customFormat="1" x14ac:dyDescent="0.2">
      <c r="A61" s="26" t="s">
        <v>48</v>
      </c>
      <c r="B61" s="23"/>
      <c r="C61" s="23"/>
      <c r="D61" s="23"/>
      <c r="E61" s="23"/>
      <c r="F61" s="23"/>
      <c r="G61" s="23"/>
      <c r="H61" s="23"/>
      <c r="I61" s="23"/>
      <c r="J61" s="23"/>
      <c r="K61" s="23"/>
      <c r="L61" s="23"/>
      <c r="M61" s="23"/>
      <c r="N61" s="23"/>
      <c r="O61" s="23"/>
      <c r="P61" s="23"/>
      <c r="Q61" s="23"/>
      <c r="R61" s="23"/>
      <c r="S61" s="23"/>
      <c r="T61" s="23"/>
      <c r="U61" s="23"/>
    </row>
    <row r="62" spans="1:40" s="24" customFormat="1" x14ac:dyDescent="0.2">
      <c r="A62" s="23"/>
      <c r="B62" s="23"/>
      <c r="C62" s="23"/>
      <c r="D62" s="23"/>
      <c r="E62" s="23"/>
      <c r="F62" s="23"/>
      <c r="G62" s="23"/>
      <c r="H62" s="23"/>
      <c r="I62" s="23"/>
      <c r="J62" s="23"/>
      <c r="K62" s="23"/>
      <c r="L62" s="23"/>
      <c r="M62" s="23"/>
      <c r="N62" s="23"/>
      <c r="O62" s="23"/>
      <c r="P62" s="23"/>
      <c r="Q62" s="23"/>
      <c r="R62" s="23"/>
      <c r="S62" s="23"/>
      <c r="T62" s="23"/>
      <c r="U62" s="23"/>
    </row>
    <row r="63" spans="1:40" x14ac:dyDescent="0.2">
      <c r="V63" s="24"/>
      <c r="W63" s="24"/>
      <c r="X63" s="24"/>
      <c r="Y63" s="24"/>
      <c r="Z63" s="24"/>
      <c r="AA63" s="24"/>
      <c r="AB63" s="24"/>
      <c r="AC63" s="24"/>
      <c r="AD63" s="24"/>
      <c r="AE63" s="24"/>
      <c r="AF63" s="24"/>
      <c r="AG63" s="24"/>
      <c r="AH63" s="24"/>
      <c r="AI63" s="24"/>
      <c r="AJ63" s="24"/>
      <c r="AK63" s="24"/>
      <c r="AL63" s="24"/>
      <c r="AM63" s="24"/>
      <c r="AN63" s="24"/>
    </row>
    <row r="64" spans="1:40" x14ac:dyDescent="0.2">
      <c r="V64" s="24"/>
      <c r="W64" s="24"/>
      <c r="X64" s="24"/>
      <c r="Y64" s="24"/>
      <c r="Z64" s="24"/>
      <c r="AA64" s="24"/>
      <c r="AB64" s="24"/>
      <c r="AC64" s="24"/>
      <c r="AD64" s="24"/>
      <c r="AE64" s="24"/>
      <c r="AF64" s="24"/>
      <c r="AG64" s="24"/>
      <c r="AH64" s="24"/>
      <c r="AI64" s="24"/>
      <c r="AJ64" s="24"/>
      <c r="AK64" s="24"/>
      <c r="AL64" s="24"/>
      <c r="AM64" s="24"/>
      <c r="AN64" s="24"/>
    </row>
    <row r="65" spans="11:40" x14ac:dyDescent="0.2">
      <c r="K65" s="25"/>
      <c r="V65" s="24"/>
      <c r="W65" s="24"/>
      <c r="X65" s="24"/>
      <c r="Y65" s="24"/>
      <c r="Z65" s="24"/>
      <c r="AA65" s="24"/>
      <c r="AB65" s="24"/>
      <c r="AC65" s="24"/>
      <c r="AD65" s="24"/>
      <c r="AE65" s="24"/>
      <c r="AF65" s="24"/>
      <c r="AG65" s="24"/>
      <c r="AH65" s="24"/>
      <c r="AI65" s="24"/>
      <c r="AJ65" s="24"/>
      <c r="AK65" s="24"/>
      <c r="AL65" s="24"/>
      <c r="AM65" s="24"/>
      <c r="AN65" s="24"/>
    </row>
    <row r="66" spans="11:40" x14ac:dyDescent="0.2">
      <c r="V66" s="24"/>
      <c r="W66" s="24"/>
      <c r="X66" s="24"/>
      <c r="Y66" s="24"/>
      <c r="Z66" s="24"/>
      <c r="AA66" s="24"/>
      <c r="AB66" s="24"/>
      <c r="AC66" s="24"/>
      <c r="AD66" s="24"/>
      <c r="AE66" s="24"/>
      <c r="AF66" s="24"/>
      <c r="AG66" s="24"/>
      <c r="AH66" s="24"/>
      <c r="AI66" s="24"/>
      <c r="AJ66" s="24"/>
      <c r="AK66" s="24"/>
      <c r="AL66" s="24"/>
      <c r="AM66" s="24"/>
      <c r="AN66" s="24"/>
    </row>
    <row r="67" spans="11:40" x14ac:dyDescent="0.2">
      <c r="V67" s="24"/>
      <c r="W67" s="24"/>
      <c r="X67" s="24"/>
      <c r="Y67" s="24"/>
      <c r="Z67" s="24"/>
      <c r="AA67" s="24"/>
      <c r="AB67" s="24"/>
      <c r="AC67" s="24"/>
      <c r="AD67" s="24"/>
      <c r="AE67" s="24"/>
      <c r="AF67" s="24"/>
      <c r="AG67" s="24"/>
      <c r="AH67" s="24"/>
      <c r="AI67" s="24"/>
      <c r="AJ67" s="24"/>
      <c r="AK67" s="24"/>
      <c r="AL67" s="24"/>
      <c r="AM67" s="24"/>
      <c r="AN67" s="24"/>
    </row>
    <row r="68" spans="11:40" x14ac:dyDescent="0.2">
      <c r="V68" s="24"/>
      <c r="W68" s="24"/>
      <c r="X68" s="24"/>
      <c r="Y68" s="24"/>
      <c r="Z68" s="24"/>
      <c r="AA68" s="24"/>
      <c r="AB68" s="24"/>
      <c r="AC68" s="24"/>
      <c r="AD68" s="24"/>
      <c r="AE68" s="24"/>
      <c r="AF68" s="24"/>
      <c r="AG68" s="24"/>
      <c r="AH68" s="24"/>
      <c r="AI68" s="24"/>
      <c r="AJ68" s="24"/>
      <c r="AK68" s="24"/>
      <c r="AL68" s="24"/>
      <c r="AM68" s="24"/>
      <c r="AN68" s="24"/>
    </row>
    <row r="69" spans="11:40" x14ac:dyDescent="0.2">
      <c r="V69" s="24"/>
      <c r="W69" s="24"/>
      <c r="X69" s="24"/>
      <c r="Y69" s="24"/>
      <c r="Z69" s="24"/>
      <c r="AA69" s="24"/>
      <c r="AB69" s="24"/>
      <c r="AC69" s="24"/>
      <c r="AD69" s="24"/>
      <c r="AE69" s="24"/>
      <c r="AF69" s="24"/>
      <c r="AG69" s="24"/>
      <c r="AH69" s="24"/>
      <c r="AI69" s="24"/>
      <c r="AJ69" s="24"/>
      <c r="AK69" s="24"/>
      <c r="AL69" s="24"/>
      <c r="AM69" s="24"/>
      <c r="AN69" s="24"/>
    </row>
    <row r="70" spans="11:40" x14ac:dyDescent="0.2">
      <c r="V70" s="24"/>
      <c r="W70" s="24"/>
      <c r="X70" s="24"/>
      <c r="Y70" s="24"/>
      <c r="Z70" s="24"/>
      <c r="AA70" s="24"/>
      <c r="AB70" s="24"/>
      <c r="AC70" s="24"/>
      <c r="AD70" s="24"/>
      <c r="AE70" s="24"/>
      <c r="AF70" s="24"/>
      <c r="AG70" s="24"/>
      <c r="AH70" s="24"/>
      <c r="AI70" s="24"/>
      <c r="AJ70" s="24"/>
      <c r="AK70" s="24"/>
      <c r="AL70" s="24"/>
      <c r="AM70" s="24"/>
      <c r="AN70" s="24"/>
    </row>
    <row r="71" spans="11:40" x14ac:dyDescent="0.2">
      <c r="V71" s="24"/>
      <c r="W71" s="24"/>
      <c r="X71" s="24"/>
      <c r="Y71" s="24"/>
      <c r="Z71" s="24"/>
      <c r="AA71" s="24"/>
      <c r="AB71" s="24"/>
      <c r="AC71" s="24"/>
      <c r="AD71" s="24"/>
      <c r="AE71" s="24"/>
      <c r="AF71" s="24"/>
      <c r="AG71" s="24"/>
      <c r="AH71" s="24"/>
      <c r="AI71" s="24"/>
      <c r="AJ71" s="24"/>
      <c r="AK71" s="24"/>
      <c r="AL71" s="24"/>
      <c r="AM71" s="24"/>
      <c r="AN71" s="24"/>
    </row>
    <row r="72" spans="11:40" x14ac:dyDescent="0.2">
      <c r="V72" s="24"/>
      <c r="W72" s="24"/>
      <c r="X72" s="24"/>
      <c r="Y72" s="24"/>
      <c r="Z72" s="24"/>
      <c r="AA72" s="24"/>
      <c r="AB72" s="24"/>
      <c r="AC72" s="24"/>
      <c r="AD72" s="24"/>
      <c r="AE72" s="24"/>
      <c r="AF72" s="24"/>
      <c r="AG72" s="24"/>
      <c r="AH72" s="24"/>
      <c r="AI72" s="24"/>
      <c r="AJ72" s="24"/>
      <c r="AK72" s="24"/>
      <c r="AL72" s="24"/>
      <c r="AM72" s="24"/>
      <c r="AN72" s="24"/>
    </row>
    <row r="73" spans="11:40" x14ac:dyDescent="0.2">
      <c r="V73" s="24"/>
      <c r="W73" s="24"/>
      <c r="X73" s="24"/>
      <c r="Y73" s="24"/>
      <c r="Z73" s="24"/>
      <c r="AA73" s="24"/>
      <c r="AB73" s="24"/>
      <c r="AC73" s="24"/>
      <c r="AD73" s="24"/>
      <c r="AE73" s="24"/>
      <c r="AF73" s="24"/>
      <c r="AG73" s="24"/>
      <c r="AH73" s="24"/>
      <c r="AI73" s="24"/>
      <c r="AJ73" s="24"/>
      <c r="AK73" s="24"/>
      <c r="AL73" s="24"/>
      <c r="AM73" s="24"/>
      <c r="AN73" s="24"/>
    </row>
    <row r="74" spans="11:40" x14ac:dyDescent="0.2">
      <c r="V74" s="24"/>
      <c r="W74" s="24"/>
      <c r="X74" s="24"/>
      <c r="Y74" s="24"/>
      <c r="Z74" s="24"/>
      <c r="AA74" s="24"/>
      <c r="AB74" s="24"/>
      <c r="AC74" s="24"/>
      <c r="AD74" s="24"/>
      <c r="AE74" s="24"/>
      <c r="AF74" s="24"/>
      <c r="AG74" s="24"/>
      <c r="AH74" s="24"/>
      <c r="AI74" s="24"/>
      <c r="AJ74" s="24"/>
      <c r="AK74" s="24"/>
      <c r="AL74" s="24"/>
      <c r="AM74" s="24"/>
      <c r="AN74" s="24"/>
    </row>
    <row r="75" spans="11:40" x14ac:dyDescent="0.2">
      <c r="V75" s="24"/>
      <c r="W75" s="24"/>
      <c r="X75" s="24"/>
      <c r="Y75" s="24"/>
      <c r="Z75" s="24"/>
      <c r="AA75" s="24"/>
      <c r="AB75" s="24"/>
      <c r="AC75" s="24"/>
      <c r="AD75" s="24"/>
      <c r="AE75" s="24"/>
      <c r="AF75" s="24"/>
      <c r="AG75" s="24"/>
      <c r="AH75" s="24"/>
      <c r="AI75" s="24"/>
      <c r="AJ75" s="24"/>
      <c r="AK75" s="24"/>
      <c r="AL75" s="24"/>
      <c r="AM75" s="24"/>
      <c r="AN75" s="24"/>
    </row>
    <row r="76" spans="11:40" x14ac:dyDescent="0.2">
      <c r="V76" s="24"/>
      <c r="W76" s="24"/>
      <c r="X76" s="24"/>
      <c r="Y76" s="24"/>
      <c r="Z76" s="24"/>
      <c r="AA76" s="24"/>
      <c r="AB76" s="24"/>
      <c r="AC76" s="24"/>
      <c r="AD76" s="24"/>
      <c r="AE76" s="24"/>
      <c r="AF76" s="24"/>
      <c r="AG76" s="24"/>
      <c r="AH76" s="24"/>
      <c r="AI76" s="24"/>
      <c r="AJ76" s="24"/>
      <c r="AK76" s="24"/>
      <c r="AL76" s="24"/>
      <c r="AM76" s="24"/>
      <c r="AN76" s="24"/>
    </row>
    <row r="77" spans="11:40" x14ac:dyDescent="0.2">
      <c r="V77" s="24"/>
      <c r="W77" s="24"/>
      <c r="X77" s="24"/>
      <c r="Y77" s="24"/>
      <c r="Z77" s="24"/>
      <c r="AA77" s="24"/>
      <c r="AB77" s="24"/>
      <c r="AC77" s="24"/>
      <c r="AD77" s="24"/>
      <c r="AE77" s="24"/>
      <c r="AF77" s="24"/>
      <c r="AG77" s="24"/>
      <c r="AH77" s="24"/>
      <c r="AI77" s="24"/>
      <c r="AJ77" s="24"/>
      <c r="AK77" s="24"/>
      <c r="AL77" s="24"/>
      <c r="AM77" s="24"/>
      <c r="AN77" s="24"/>
    </row>
    <row r="78" spans="11:40" x14ac:dyDescent="0.2">
      <c r="V78" s="24"/>
      <c r="W78" s="24"/>
      <c r="X78" s="24"/>
      <c r="Y78" s="24"/>
      <c r="Z78" s="24"/>
      <c r="AA78" s="24"/>
      <c r="AB78" s="24"/>
      <c r="AC78" s="24"/>
      <c r="AD78" s="24"/>
      <c r="AE78" s="24"/>
      <c r="AF78" s="24"/>
      <c r="AG78" s="24"/>
      <c r="AH78" s="24"/>
      <c r="AI78" s="24"/>
      <c r="AJ78" s="24"/>
      <c r="AK78" s="24"/>
      <c r="AL78" s="24"/>
      <c r="AM78" s="24"/>
      <c r="AN78" s="24"/>
    </row>
    <row r="79" spans="11:40" x14ac:dyDescent="0.2">
      <c r="V79" s="24"/>
      <c r="W79" s="24"/>
      <c r="X79" s="24"/>
      <c r="Y79" s="24"/>
      <c r="Z79" s="24"/>
      <c r="AA79" s="24"/>
      <c r="AB79" s="24"/>
      <c r="AC79" s="24"/>
      <c r="AD79" s="24"/>
      <c r="AE79" s="24"/>
      <c r="AF79" s="24"/>
      <c r="AG79" s="24"/>
      <c r="AH79" s="24"/>
      <c r="AI79" s="24"/>
      <c r="AJ79" s="24"/>
      <c r="AK79" s="24"/>
      <c r="AL79" s="24"/>
      <c r="AM79" s="24"/>
      <c r="AN79" s="24"/>
    </row>
  </sheetData>
  <pageMargins left="0.75" right="0.75" top="1" bottom="1" header="0.5" footer="0.5"/>
  <pageSetup scale="65"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workbookViewId="0">
      <pane xSplit="1" ySplit="3" topLeftCell="B40" activePane="bottomRight" state="frozen"/>
      <selection pane="topRight" activeCell="B1" sqref="B1"/>
      <selection pane="bottomLeft" activeCell="A4" sqref="A4"/>
      <selection pane="bottomRight" activeCell="M12" sqref="M12"/>
    </sheetView>
  </sheetViews>
  <sheetFormatPr defaultColWidth="8.85546875" defaultRowHeight="12.75" x14ac:dyDescent="0.2"/>
  <cols>
    <col min="1" max="13" width="8.85546875" style="23"/>
    <col min="14" max="14" width="2" style="23" hidden="1" customWidth="1"/>
    <col min="15" max="18" width="8.85546875" style="23"/>
    <col min="19" max="19" width="2" style="23" hidden="1" customWidth="1"/>
    <col min="20" max="16384" width="8.85546875" style="23"/>
  </cols>
  <sheetData>
    <row r="1" spans="1:21" x14ac:dyDescent="0.2">
      <c r="A1" s="91" t="s">
        <v>90</v>
      </c>
      <c r="B1" s="90"/>
      <c r="C1" s="90"/>
      <c r="D1" s="90"/>
      <c r="E1" s="90"/>
      <c r="F1" s="90"/>
      <c r="G1" s="90"/>
      <c r="H1" s="90"/>
      <c r="I1" s="90"/>
      <c r="J1" s="90"/>
      <c r="K1" s="90"/>
      <c r="L1" s="90"/>
      <c r="M1" s="90"/>
      <c r="N1" s="90"/>
      <c r="O1" s="90"/>
      <c r="P1" s="90"/>
      <c r="Q1" s="90"/>
      <c r="R1" s="90"/>
      <c r="S1" s="90"/>
      <c r="T1" s="90"/>
      <c r="U1" s="90"/>
    </row>
    <row r="2" spans="1:21" x14ac:dyDescent="0.2">
      <c r="A2" s="90" t="s">
        <v>45</v>
      </c>
      <c r="B2" s="89" t="s">
        <v>44</v>
      </c>
      <c r="C2" s="89" t="s">
        <v>43</v>
      </c>
      <c r="D2" s="89" t="s">
        <v>42</v>
      </c>
      <c r="E2" s="89" t="s">
        <v>41</v>
      </c>
      <c r="F2" s="89" t="s">
        <v>40</v>
      </c>
      <c r="G2" s="89" t="s">
        <v>39</v>
      </c>
      <c r="H2" s="89" t="s">
        <v>38</v>
      </c>
      <c r="I2" s="89" t="s">
        <v>37</v>
      </c>
      <c r="J2" s="89" t="s">
        <v>36</v>
      </c>
      <c r="K2" s="89" t="s">
        <v>35</v>
      </c>
      <c r="L2" s="89" t="s">
        <v>34</v>
      </c>
      <c r="M2" s="89" t="s">
        <v>33</v>
      </c>
      <c r="N2" s="90" t="s">
        <v>3</v>
      </c>
      <c r="O2" s="89" t="s">
        <v>32</v>
      </c>
      <c r="P2" s="89" t="s">
        <v>31</v>
      </c>
      <c r="Q2" s="89" t="s">
        <v>30</v>
      </c>
      <c r="R2" s="89" t="s">
        <v>29</v>
      </c>
      <c r="S2" s="89" t="s">
        <v>3</v>
      </c>
      <c r="T2" s="89" t="s">
        <v>28</v>
      </c>
      <c r="U2" s="89" t="s">
        <v>27</v>
      </c>
    </row>
    <row r="3" spans="1:21" x14ac:dyDescent="0.2">
      <c r="A3" s="88" t="s">
        <v>26</v>
      </c>
      <c r="B3" s="88"/>
      <c r="C3" s="88"/>
      <c r="D3" s="88"/>
      <c r="E3" s="88"/>
      <c r="F3" s="88"/>
      <c r="G3" s="88"/>
      <c r="H3" s="88"/>
      <c r="I3" s="88"/>
      <c r="J3" s="88"/>
      <c r="K3" s="88"/>
      <c r="L3" s="88"/>
      <c r="M3" s="88"/>
      <c r="N3" s="88"/>
      <c r="O3" s="88"/>
      <c r="P3" s="88"/>
      <c r="Q3" s="88"/>
      <c r="R3" s="88"/>
      <c r="S3" s="88"/>
      <c r="T3" s="88"/>
      <c r="U3" s="88"/>
    </row>
    <row r="4" spans="1:21" x14ac:dyDescent="0.2">
      <c r="A4" s="86"/>
      <c r="B4" s="86"/>
      <c r="C4" s="86"/>
      <c r="D4" s="86"/>
      <c r="E4" s="86"/>
      <c r="F4" s="86"/>
      <c r="G4" s="86"/>
      <c r="H4" s="86"/>
      <c r="I4" s="86"/>
      <c r="J4" s="86"/>
      <c r="K4" s="86"/>
      <c r="L4" s="86"/>
      <c r="M4" s="86"/>
      <c r="N4" s="86"/>
      <c r="O4" s="86"/>
      <c r="P4" s="86"/>
      <c r="Q4" s="86"/>
      <c r="R4" s="86"/>
      <c r="S4" s="86"/>
      <c r="T4" s="86"/>
      <c r="U4" s="86"/>
    </row>
    <row r="5" spans="1:21" x14ac:dyDescent="0.2">
      <c r="A5" s="87" t="s">
        <v>73</v>
      </c>
      <c r="B5" s="84">
        <v>5.89</v>
      </c>
      <c r="C5" s="84">
        <v>6</v>
      </c>
      <c r="D5" s="84">
        <v>6.11</v>
      </c>
      <c r="E5" s="84">
        <v>6.17</v>
      </c>
      <c r="F5" s="84">
        <v>6.09</v>
      </c>
      <c r="G5" s="84">
        <v>6.25</v>
      </c>
      <c r="H5" s="84">
        <v>6.48</v>
      </c>
      <c r="I5" s="84">
        <v>6.47</v>
      </c>
      <c r="J5" s="84">
        <v>6.59</v>
      </c>
      <c r="K5" s="84">
        <v>6.52</v>
      </c>
      <c r="L5" s="84">
        <v>6.53</v>
      </c>
      <c r="M5" s="84">
        <v>6.46</v>
      </c>
      <c r="N5" s="84"/>
      <c r="O5" s="84">
        <f t="shared" ref="O5:O36" si="0">AVERAGE(B5:D5)</f>
        <v>6</v>
      </c>
      <c r="P5" s="84">
        <f t="shared" ref="P5:P36" si="1">AVERAGE(E5:G5)</f>
        <v>6.169999999999999</v>
      </c>
      <c r="Q5" s="84">
        <f t="shared" ref="Q5:Q29" si="2">AVERAGE(H5:J5)</f>
        <v>6.5133333333333328</v>
      </c>
      <c r="R5" s="84">
        <f t="shared" ref="R5:R41" si="3">(K5+L5+M5)/3</f>
        <v>6.5033333333333339</v>
      </c>
      <c r="S5" s="84" t="s">
        <v>3</v>
      </c>
      <c r="T5" s="84">
        <f t="shared" ref="T5:T45" si="4">AVERAGE(B5:M5)</f>
        <v>6.2966666666666669</v>
      </c>
      <c r="U5" s="84" t="s">
        <v>24</v>
      </c>
    </row>
    <row r="6" spans="1:21" x14ac:dyDescent="0.2">
      <c r="A6" s="87" t="s">
        <v>72</v>
      </c>
      <c r="B6" s="84">
        <v>6.39</v>
      </c>
      <c r="C6" s="84">
        <v>6.32</v>
      </c>
      <c r="D6" s="84">
        <v>6.25</v>
      </c>
      <c r="E6" s="84">
        <v>6.25</v>
      </c>
      <c r="F6" s="84">
        <v>6.46</v>
      </c>
      <c r="G6" s="84">
        <v>6.48</v>
      </c>
      <c r="H6" s="84">
        <v>6.39</v>
      </c>
      <c r="I6" s="84">
        <v>6.06</v>
      </c>
      <c r="J6" s="84">
        <v>6.06</v>
      </c>
      <c r="K6" s="84">
        <v>6.19</v>
      </c>
      <c r="L6" s="84">
        <v>6.29</v>
      </c>
      <c r="M6" s="84">
        <v>6.4</v>
      </c>
      <c r="N6" s="84"/>
      <c r="O6" s="84">
        <f t="shared" si="0"/>
        <v>6.32</v>
      </c>
      <c r="P6" s="84">
        <f t="shared" si="1"/>
        <v>6.3966666666666674</v>
      </c>
      <c r="Q6" s="84">
        <f t="shared" si="2"/>
        <v>6.169999999999999</v>
      </c>
      <c r="R6" s="84">
        <f t="shared" si="3"/>
        <v>6.2933333333333339</v>
      </c>
      <c r="S6" s="84" t="s">
        <v>3</v>
      </c>
      <c r="T6" s="84">
        <f t="shared" si="4"/>
        <v>6.2950000000000017</v>
      </c>
      <c r="U6" s="84">
        <f t="shared" ref="U6:U29" si="5">(+R5+O6+P6+Q6)/4</f>
        <v>6.3475000000000001</v>
      </c>
    </row>
    <row r="7" spans="1:21" x14ac:dyDescent="0.2">
      <c r="A7" s="87" t="s">
        <v>71</v>
      </c>
      <c r="B7" s="84">
        <v>6.45</v>
      </c>
      <c r="C7" s="84">
        <v>6.37</v>
      </c>
      <c r="D7" s="84">
        <v>6.43</v>
      </c>
      <c r="E7" s="84">
        <v>6.43</v>
      </c>
      <c r="F7" s="84">
        <v>6.43</v>
      </c>
      <c r="G7" s="84">
        <v>6.45</v>
      </c>
      <c r="H7" s="84">
        <v>6.39</v>
      </c>
      <c r="I7" s="84">
        <v>6.54</v>
      </c>
      <c r="J7" s="84">
        <v>6.43</v>
      </c>
      <c r="K7" s="84">
        <v>6.52</v>
      </c>
      <c r="L7" s="84">
        <v>6.44</v>
      </c>
      <c r="M7" s="84">
        <v>6.54</v>
      </c>
      <c r="N7" s="84"/>
      <c r="O7" s="84">
        <f t="shared" si="0"/>
        <v>6.416666666666667</v>
      </c>
      <c r="P7" s="84">
        <f t="shared" si="1"/>
        <v>6.4366666666666665</v>
      </c>
      <c r="Q7" s="84">
        <f t="shared" si="2"/>
        <v>6.4533333333333331</v>
      </c>
      <c r="R7" s="84">
        <f t="shared" si="3"/>
        <v>6.5</v>
      </c>
      <c r="S7" s="84" t="s">
        <v>3</v>
      </c>
      <c r="T7" s="84">
        <f t="shared" si="4"/>
        <v>6.4516666666666671</v>
      </c>
      <c r="U7" s="84">
        <f t="shared" si="5"/>
        <v>6.4</v>
      </c>
    </row>
    <row r="8" spans="1:21" x14ac:dyDescent="0.2">
      <c r="A8" s="87" t="s">
        <v>70</v>
      </c>
      <c r="B8" s="84">
        <v>6.7</v>
      </c>
      <c r="C8" s="84">
        <v>6.8</v>
      </c>
      <c r="D8" s="84">
        <v>7.04</v>
      </c>
      <c r="E8" s="84">
        <v>8.26</v>
      </c>
      <c r="F8" s="84">
        <v>11.08</v>
      </c>
      <c r="G8" s="84">
        <v>8.6999999999999993</v>
      </c>
      <c r="H8" s="84">
        <v>7.95</v>
      </c>
      <c r="I8" s="84">
        <v>6.65</v>
      </c>
      <c r="J8" s="84">
        <v>7.45</v>
      </c>
      <c r="K8" s="84">
        <v>9.42</v>
      </c>
      <c r="L8" s="84">
        <v>9.34</v>
      </c>
      <c r="M8" s="84">
        <v>8.7799999999999994</v>
      </c>
      <c r="N8" s="84"/>
      <c r="O8" s="84">
        <f t="shared" si="0"/>
        <v>6.8466666666666667</v>
      </c>
      <c r="P8" s="84">
        <f t="shared" si="1"/>
        <v>9.3466666666666658</v>
      </c>
      <c r="Q8" s="84">
        <f t="shared" si="2"/>
        <v>7.3500000000000005</v>
      </c>
      <c r="R8" s="84">
        <f t="shared" si="3"/>
        <v>9.18</v>
      </c>
      <c r="S8" s="84" t="s">
        <v>3</v>
      </c>
      <c r="T8" s="84">
        <f t="shared" si="4"/>
        <v>8.1808333333333341</v>
      </c>
      <c r="U8" s="84">
        <f t="shared" si="5"/>
        <v>7.5108333333333341</v>
      </c>
    </row>
    <row r="9" spans="1:21" x14ac:dyDescent="0.2">
      <c r="A9" s="87" t="s">
        <v>69</v>
      </c>
      <c r="B9" s="84">
        <v>9.2899999999999991</v>
      </c>
      <c r="C9" s="84">
        <v>8.02</v>
      </c>
      <c r="D9" s="84">
        <v>7.33</v>
      </c>
      <c r="E9" s="84">
        <v>7.43</v>
      </c>
      <c r="F9" s="84">
        <v>6.65</v>
      </c>
      <c r="G9" s="84">
        <v>6.45</v>
      </c>
      <c r="H9" s="84">
        <v>6.25</v>
      </c>
      <c r="I9" s="84">
        <v>6.18</v>
      </c>
      <c r="J9" s="84">
        <v>6.2</v>
      </c>
      <c r="K9" s="84">
        <v>6.27</v>
      </c>
      <c r="L9" s="84">
        <v>6.17</v>
      </c>
      <c r="M9" s="84">
        <v>6.55</v>
      </c>
      <c r="N9" s="84"/>
      <c r="O9" s="84">
        <f t="shared" si="0"/>
        <v>8.2133333333333329</v>
      </c>
      <c r="P9" s="84">
        <f t="shared" si="1"/>
        <v>6.8433333333333337</v>
      </c>
      <c r="Q9" s="84">
        <f t="shared" si="2"/>
        <v>6.21</v>
      </c>
      <c r="R9" s="84">
        <f t="shared" si="3"/>
        <v>6.3299999999999992</v>
      </c>
      <c r="S9" s="84" t="s">
        <v>3</v>
      </c>
      <c r="T9" s="84">
        <f t="shared" si="4"/>
        <v>6.8991666666666669</v>
      </c>
      <c r="U9" s="84">
        <f t="shared" si="5"/>
        <v>7.6116666666666664</v>
      </c>
    </row>
    <row r="10" spans="1:21" x14ac:dyDescent="0.2">
      <c r="A10" s="87" t="s">
        <v>68</v>
      </c>
      <c r="B10" s="84">
        <v>6.85</v>
      </c>
      <c r="C10" s="84">
        <v>6.79</v>
      </c>
      <c r="D10" s="84">
        <v>6.61</v>
      </c>
      <c r="E10" s="84">
        <v>6.59</v>
      </c>
      <c r="F10" s="84">
        <v>6.73</v>
      </c>
      <c r="G10" s="84">
        <v>6.72</v>
      </c>
      <c r="H10" s="84">
        <v>6.73</v>
      </c>
      <c r="I10" s="84">
        <v>6.77</v>
      </c>
      <c r="J10" s="84">
        <v>6.82</v>
      </c>
      <c r="K10" s="84">
        <v>6.82</v>
      </c>
      <c r="L10" s="84">
        <v>6.8</v>
      </c>
      <c r="M10" s="84">
        <v>6.75</v>
      </c>
      <c r="N10" s="84"/>
      <c r="O10" s="84">
        <f t="shared" si="0"/>
        <v>6.75</v>
      </c>
      <c r="P10" s="84">
        <f t="shared" si="1"/>
        <v>6.68</v>
      </c>
      <c r="Q10" s="84">
        <f t="shared" si="2"/>
        <v>6.7733333333333334</v>
      </c>
      <c r="R10" s="84">
        <f t="shared" si="3"/>
        <v>6.79</v>
      </c>
      <c r="S10" s="84" t="s">
        <v>3</v>
      </c>
      <c r="T10" s="84">
        <f t="shared" si="4"/>
        <v>6.7483333333333322</v>
      </c>
      <c r="U10" s="84">
        <f t="shared" si="5"/>
        <v>6.6333333333333329</v>
      </c>
    </row>
    <row r="11" spans="1:21" x14ac:dyDescent="0.2">
      <c r="A11" s="87" t="s">
        <v>67</v>
      </c>
      <c r="B11" s="84">
        <v>6.88</v>
      </c>
      <c r="C11" s="84">
        <v>6.92</v>
      </c>
      <c r="D11" s="84">
        <v>6.84</v>
      </c>
      <c r="E11" s="84">
        <v>6.89</v>
      </c>
      <c r="F11" s="84">
        <v>6.9</v>
      </c>
      <c r="G11" s="84">
        <v>6.92</v>
      </c>
      <c r="H11" s="84">
        <v>7</v>
      </c>
      <c r="I11" s="84">
        <v>7.05</v>
      </c>
      <c r="J11" s="84">
        <v>7.11</v>
      </c>
      <c r="K11" s="84">
        <v>7.15</v>
      </c>
      <c r="L11" s="84">
        <v>7.12</v>
      </c>
      <c r="M11" s="84">
        <v>7.14</v>
      </c>
      <c r="N11" s="84"/>
      <c r="O11" s="84">
        <f t="shared" si="0"/>
        <v>6.88</v>
      </c>
      <c r="P11" s="84">
        <f t="shared" si="1"/>
        <v>6.9033333333333333</v>
      </c>
      <c r="Q11" s="84">
        <f t="shared" si="2"/>
        <v>7.0533333333333337</v>
      </c>
      <c r="R11" s="84">
        <f t="shared" si="3"/>
        <v>7.1366666666666667</v>
      </c>
      <c r="S11" s="84" t="s">
        <v>3</v>
      </c>
      <c r="T11" s="84">
        <f t="shared" si="4"/>
        <v>6.9933333333333332</v>
      </c>
      <c r="U11" s="84">
        <f t="shared" si="5"/>
        <v>6.9066666666666672</v>
      </c>
    </row>
    <row r="12" spans="1:21" x14ac:dyDescent="0.2">
      <c r="A12" s="87" t="s">
        <v>66</v>
      </c>
      <c r="B12" s="84">
        <v>7.13</v>
      </c>
      <c r="C12" s="84">
        <v>7.21</v>
      </c>
      <c r="D12" s="84">
        <v>7.18</v>
      </c>
      <c r="E12" s="84">
        <v>7.22</v>
      </c>
      <c r="F12" s="84">
        <v>7.25</v>
      </c>
      <c r="G12" s="84">
        <v>7.32</v>
      </c>
      <c r="H12" s="84">
        <v>7.3</v>
      </c>
      <c r="I12" s="84">
        <v>7.33</v>
      </c>
      <c r="J12" s="84">
        <v>7.34</v>
      </c>
      <c r="K12" s="84">
        <v>7.37</v>
      </c>
      <c r="L12" s="84">
        <v>7.38</v>
      </c>
      <c r="M12" s="84">
        <v>7.3</v>
      </c>
      <c r="N12" s="84"/>
      <c r="O12" s="84">
        <f t="shared" si="0"/>
        <v>7.1733333333333329</v>
      </c>
      <c r="P12" s="84">
        <f t="shared" si="1"/>
        <v>7.2633333333333328</v>
      </c>
      <c r="Q12" s="84">
        <f t="shared" si="2"/>
        <v>7.3233333333333333</v>
      </c>
      <c r="R12" s="84">
        <f t="shared" si="3"/>
        <v>7.3500000000000005</v>
      </c>
      <c r="S12" s="84" t="s">
        <v>3</v>
      </c>
      <c r="T12" s="84">
        <f t="shared" si="4"/>
        <v>7.277499999999999</v>
      </c>
      <c r="U12" s="84">
        <f t="shared" si="5"/>
        <v>7.2241666666666662</v>
      </c>
    </row>
    <row r="13" spans="1:21" x14ac:dyDescent="0.2">
      <c r="A13" s="87" t="s">
        <v>65</v>
      </c>
      <c r="B13" s="84">
        <v>7.41</v>
      </c>
      <c r="C13" s="84">
        <v>7.38</v>
      </c>
      <c r="D13" s="84">
        <v>7.35</v>
      </c>
      <c r="E13" s="84">
        <v>7.42</v>
      </c>
      <c r="F13" s="84">
        <v>7.48</v>
      </c>
      <c r="G13" s="84">
        <v>7.53</v>
      </c>
      <c r="H13" s="84">
        <v>7.59</v>
      </c>
      <c r="I13" s="84">
        <v>7.59</v>
      </c>
      <c r="J13" s="84">
        <v>7.62</v>
      </c>
      <c r="K13" s="84">
        <v>7.66</v>
      </c>
      <c r="L13" s="84">
        <v>7.58</v>
      </c>
      <c r="M13" s="84">
        <v>7.62</v>
      </c>
      <c r="N13" s="84"/>
      <c r="O13" s="84">
        <f t="shared" si="0"/>
        <v>7.38</v>
      </c>
      <c r="P13" s="84">
        <f t="shared" si="1"/>
        <v>7.4766666666666666</v>
      </c>
      <c r="Q13" s="84">
        <f t="shared" si="2"/>
        <v>7.6000000000000005</v>
      </c>
      <c r="R13" s="84">
        <f t="shared" si="3"/>
        <v>7.62</v>
      </c>
      <c r="S13" s="84" t="s">
        <v>3</v>
      </c>
      <c r="T13" s="84">
        <f t="shared" si="4"/>
        <v>7.5191666666666679</v>
      </c>
      <c r="U13" s="84">
        <f t="shared" si="5"/>
        <v>7.4516666666666671</v>
      </c>
    </row>
    <row r="14" spans="1:21" x14ac:dyDescent="0.2">
      <c r="A14" s="87" t="s">
        <v>64</v>
      </c>
      <c r="B14" s="84">
        <v>7.67</v>
      </c>
      <c r="C14" s="84">
        <v>7.69</v>
      </c>
      <c r="D14" s="84">
        <v>7.76</v>
      </c>
      <c r="E14" s="84">
        <v>7.8</v>
      </c>
      <c r="F14" s="84">
        <v>7.82</v>
      </c>
      <c r="G14" s="84">
        <v>7.74</v>
      </c>
      <c r="H14" s="84">
        <v>7.5</v>
      </c>
      <c r="I14" s="84">
        <v>7.75</v>
      </c>
      <c r="J14" s="84">
        <v>7.83</v>
      </c>
      <c r="K14" s="84">
        <v>7.89</v>
      </c>
      <c r="L14" s="84">
        <v>7.79</v>
      </c>
      <c r="M14" s="84">
        <v>7.73</v>
      </c>
      <c r="N14" s="84"/>
      <c r="O14" s="84">
        <f t="shared" si="0"/>
        <v>7.7066666666666661</v>
      </c>
      <c r="P14" s="84">
        <f t="shared" si="1"/>
        <v>7.7866666666666662</v>
      </c>
      <c r="Q14" s="84">
        <f t="shared" si="2"/>
        <v>7.6933333333333325</v>
      </c>
      <c r="R14" s="84">
        <f t="shared" si="3"/>
        <v>7.8033333333333337</v>
      </c>
      <c r="S14" s="84" t="s">
        <v>3</v>
      </c>
      <c r="T14" s="84">
        <f t="shared" si="4"/>
        <v>7.7475000000000014</v>
      </c>
      <c r="U14" s="84">
        <f t="shared" si="5"/>
        <v>7.7016666666666662</v>
      </c>
    </row>
    <row r="15" spans="1:21" x14ac:dyDescent="0.2">
      <c r="A15" s="87" t="s">
        <v>63</v>
      </c>
      <c r="B15" s="84">
        <v>8.11</v>
      </c>
      <c r="C15" s="84">
        <v>7.96</v>
      </c>
      <c r="D15" s="84">
        <v>7.9</v>
      </c>
      <c r="E15" s="84">
        <v>7.9</v>
      </c>
      <c r="F15" s="84">
        <v>8.16</v>
      </c>
      <c r="G15" s="84">
        <v>8.2200000000000006</v>
      </c>
      <c r="H15" s="84">
        <v>8.16</v>
      </c>
      <c r="I15" s="84">
        <v>8.19</v>
      </c>
      <c r="J15" s="84">
        <v>8.16</v>
      </c>
      <c r="K15" s="84">
        <v>8.14</v>
      </c>
      <c r="L15" s="84">
        <v>7.96</v>
      </c>
      <c r="M15" s="84">
        <v>8.02</v>
      </c>
      <c r="N15" s="84"/>
      <c r="O15" s="84">
        <f t="shared" si="0"/>
        <v>7.9899999999999993</v>
      </c>
      <c r="P15" s="84">
        <f t="shared" si="1"/>
        <v>8.0933333333333337</v>
      </c>
      <c r="Q15" s="84">
        <f t="shared" si="2"/>
        <v>8.17</v>
      </c>
      <c r="R15" s="84">
        <f t="shared" si="3"/>
        <v>8.0400000000000009</v>
      </c>
      <c r="S15" s="84" t="s">
        <v>3</v>
      </c>
      <c r="T15" s="84">
        <f t="shared" si="4"/>
        <v>8.0733333333333324</v>
      </c>
      <c r="U15" s="84">
        <f t="shared" si="5"/>
        <v>8.0141666666666662</v>
      </c>
    </row>
    <row r="16" spans="1:21" x14ac:dyDescent="0.2">
      <c r="A16" s="87" t="s">
        <v>62</v>
      </c>
      <c r="B16" s="84">
        <v>8.35</v>
      </c>
      <c r="C16" s="84">
        <v>8.44</v>
      </c>
      <c r="D16" s="84">
        <v>8.3699999999999992</v>
      </c>
      <c r="E16" s="84">
        <v>8.2899999999999991</v>
      </c>
      <c r="F16" s="84">
        <v>8.4600000000000009</v>
      </c>
      <c r="G16" s="84">
        <v>8.5399999999999991</v>
      </c>
      <c r="H16" s="84">
        <v>8.58</v>
      </c>
      <c r="I16" s="84">
        <v>8.66</v>
      </c>
      <c r="J16" s="84">
        <v>8.57</v>
      </c>
      <c r="K16" s="84">
        <v>8.52</v>
      </c>
      <c r="L16" s="84">
        <v>8.6300000000000008</v>
      </c>
      <c r="M16" s="84">
        <v>8.84</v>
      </c>
      <c r="N16" s="84"/>
      <c r="O16" s="84">
        <f t="shared" si="0"/>
        <v>8.3866666666666649</v>
      </c>
      <c r="P16" s="84">
        <f t="shared" si="1"/>
        <v>8.43</v>
      </c>
      <c r="Q16" s="84">
        <f t="shared" si="2"/>
        <v>8.6033333333333335</v>
      </c>
      <c r="R16" s="84">
        <f t="shared" si="3"/>
        <v>8.6633333333333322</v>
      </c>
      <c r="S16" s="84" t="s">
        <v>3</v>
      </c>
      <c r="T16" s="84">
        <f t="shared" si="4"/>
        <v>8.5208333333333321</v>
      </c>
      <c r="U16" s="84">
        <f t="shared" si="5"/>
        <v>8.3650000000000002</v>
      </c>
    </row>
    <row r="17" spans="1:21" x14ac:dyDescent="0.2">
      <c r="A17" s="87" t="s">
        <v>61</v>
      </c>
      <c r="B17" s="84">
        <v>9.1</v>
      </c>
      <c r="C17" s="84">
        <v>9.02</v>
      </c>
      <c r="D17" s="84">
        <v>9.16</v>
      </c>
      <c r="E17" s="84">
        <v>8.89</v>
      </c>
      <c r="F17" s="84">
        <v>8.76</v>
      </c>
      <c r="G17" s="84">
        <v>8.77</v>
      </c>
      <c r="H17" s="84">
        <v>9.17</v>
      </c>
      <c r="I17" s="84">
        <v>9.33</v>
      </c>
      <c r="J17" s="84">
        <v>9.39</v>
      </c>
      <c r="K17" s="84">
        <v>9.32</v>
      </c>
      <c r="L17" s="84">
        <v>9.0299999999999994</v>
      </c>
      <c r="M17" s="84">
        <v>9.19</v>
      </c>
      <c r="N17" s="84"/>
      <c r="O17" s="84">
        <f t="shared" si="0"/>
        <v>9.0933333333333319</v>
      </c>
      <c r="P17" s="84">
        <f t="shared" si="1"/>
        <v>8.8066666666666666</v>
      </c>
      <c r="Q17" s="84">
        <f t="shared" si="2"/>
        <v>9.2966666666666669</v>
      </c>
      <c r="R17" s="84">
        <f t="shared" si="3"/>
        <v>9.18</v>
      </c>
      <c r="S17" s="84" t="s">
        <v>3</v>
      </c>
      <c r="T17" s="84">
        <f t="shared" si="4"/>
        <v>9.0941666666666663</v>
      </c>
      <c r="U17" s="84">
        <f t="shared" si="5"/>
        <v>8.9649999999999999</v>
      </c>
    </row>
    <row r="18" spans="1:21" x14ac:dyDescent="0.2">
      <c r="A18" s="87" t="s">
        <v>60</v>
      </c>
      <c r="B18" s="84">
        <v>9.3800000000000008</v>
      </c>
      <c r="C18" s="84">
        <v>9.14</v>
      </c>
      <c r="D18" s="84">
        <v>9.4499999999999993</v>
      </c>
      <c r="E18" s="84">
        <v>9.65</v>
      </c>
      <c r="F18" s="84">
        <v>10.06</v>
      </c>
      <c r="G18" s="84">
        <v>10.25</v>
      </c>
      <c r="H18" s="84">
        <v>10.25</v>
      </c>
      <c r="I18" s="84">
        <v>10.75</v>
      </c>
      <c r="J18" s="84">
        <v>10.97</v>
      </c>
      <c r="K18" s="84">
        <v>11.15</v>
      </c>
      <c r="L18" s="84">
        <v>11.1</v>
      </c>
      <c r="M18" s="84">
        <v>11.34</v>
      </c>
      <c r="N18" s="84"/>
      <c r="O18" s="84">
        <f t="shared" si="0"/>
        <v>9.3233333333333341</v>
      </c>
      <c r="P18" s="84">
        <f t="shared" si="1"/>
        <v>9.9866666666666664</v>
      </c>
      <c r="Q18" s="84">
        <f t="shared" si="2"/>
        <v>10.656666666666666</v>
      </c>
      <c r="R18" s="84">
        <f t="shared" si="3"/>
        <v>11.196666666666667</v>
      </c>
      <c r="S18" s="84" t="s">
        <v>3</v>
      </c>
      <c r="T18" s="84">
        <f t="shared" si="4"/>
        <v>10.290833333333333</v>
      </c>
      <c r="U18" s="84">
        <f t="shared" si="5"/>
        <v>9.7866666666666671</v>
      </c>
    </row>
    <row r="19" spans="1:21" x14ac:dyDescent="0.2">
      <c r="A19" s="87" t="s">
        <v>59</v>
      </c>
      <c r="B19" s="84">
        <v>12.63</v>
      </c>
      <c r="C19" s="84">
        <v>17.09</v>
      </c>
      <c r="D19" s="84">
        <v>18.11</v>
      </c>
      <c r="E19" s="84">
        <v>19.25</v>
      </c>
      <c r="F19" s="84">
        <v>23.05</v>
      </c>
      <c r="G19" s="84">
        <v>26.3</v>
      </c>
      <c r="H19" s="84">
        <v>28.35</v>
      </c>
      <c r="I19" s="84">
        <v>32.6</v>
      </c>
      <c r="J19" s="84">
        <v>33.71</v>
      </c>
      <c r="K19" s="84">
        <v>38.83</v>
      </c>
      <c r="L19" s="84">
        <v>57.3</v>
      </c>
      <c r="M19" s="84">
        <v>46.74</v>
      </c>
      <c r="N19" s="84"/>
      <c r="O19" s="84">
        <f t="shared" si="0"/>
        <v>15.943333333333333</v>
      </c>
      <c r="P19" s="84">
        <f t="shared" si="1"/>
        <v>22.866666666666664</v>
      </c>
      <c r="Q19" s="84">
        <f t="shared" si="2"/>
        <v>31.553333333333331</v>
      </c>
      <c r="R19" s="84">
        <f t="shared" si="3"/>
        <v>47.623333333333335</v>
      </c>
      <c r="S19" s="84" t="s">
        <v>3</v>
      </c>
      <c r="T19" s="84">
        <f t="shared" si="4"/>
        <v>29.49666666666667</v>
      </c>
      <c r="U19" s="84">
        <f t="shared" si="5"/>
        <v>20.389999999999997</v>
      </c>
    </row>
    <row r="20" spans="1:21" x14ac:dyDescent="0.2">
      <c r="A20" s="87" t="s">
        <v>58</v>
      </c>
      <c r="B20" s="84">
        <v>40.15</v>
      </c>
      <c r="C20" s="84">
        <v>36.07</v>
      </c>
      <c r="D20" s="84">
        <v>28.52</v>
      </c>
      <c r="E20" s="84">
        <v>26.07</v>
      </c>
      <c r="F20" s="84">
        <v>19.27</v>
      </c>
      <c r="G20" s="84">
        <v>15.96</v>
      </c>
      <c r="H20" s="84">
        <v>19.89</v>
      </c>
      <c r="I20" s="84">
        <v>21.11</v>
      </c>
      <c r="J20" s="84">
        <v>17.36</v>
      </c>
      <c r="K20" s="84">
        <v>15.45</v>
      </c>
      <c r="L20" s="84">
        <v>15.03</v>
      </c>
      <c r="M20" s="84">
        <v>14.8</v>
      </c>
      <c r="N20" s="84"/>
      <c r="O20" s="84">
        <f t="shared" si="0"/>
        <v>34.913333333333334</v>
      </c>
      <c r="P20" s="84">
        <f t="shared" si="1"/>
        <v>20.433333333333334</v>
      </c>
      <c r="Q20" s="84">
        <f t="shared" si="2"/>
        <v>19.453333333333333</v>
      </c>
      <c r="R20" s="84">
        <f t="shared" si="3"/>
        <v>15.093333333333334</v>
      </c>
      <c r="S20" s="84" t="s">
        <v>3</v>
      </c>
      <c r="T20" s="84">
        <f t="shared" si="4"/>
        <v>22.473333333333333</v>
      </c>
      <c r="U20" s="84">
        <f t="shared" si="5"/>
        <v>30.605833333333333</v>
      </c>
    </row>
    <row r="21" spans="1:21" x14ac:dyDescent="0.2">
      <c r="A21" s="87" t="s">
        <v>57</v>
      </c>
      <c r="B21" s="84">
        <v>15.42</v>
      </c>
      <c r="C21" s="84">
        <v>15.04</v>
      </c>
      <c r="D21" s="84">
        <v>16.27</v>
      </c>
      <c r="E21" s="84">
        <v>15.58</v>
      </c>
      <c r="F21" s="84">
        <v>15.97</v>
      </c>
      <c r="G21" s="84">
        <v>14.4</v>
      </c>
      <c r="H21" s="84">
        <v>14.59</v>
      </c>
      <c r="I21" s="84">
        <v>11.32</v>
      </c>
      <c r="J21" s="84">
        <v>9.8000000000000007</v>
      </c>
      <c r="K21" s="84">
        <v>10.65</v>
      </c>
      <c r="L21" s="84">
        <v>10.46</v>
      </c>
      <c r="M21" s="84">
        <v>10.220000000000001</v>
      </c>
      <c r="N21" s="84"/>
      <c r="O21" s="84">
        <f t="shared" si="0"/>
        <v>15.576666666666668</v>
      </c>
      <c r="P21" s="84">
        <f t="shared" si="1"/>
        <v>15.316666666666668</v>
      </c>
      <c r="Q21" s="84">
        <f t="shared" si="2"/>
        <v>11.903333333333334</v>
      </c>
      <c r="R21" s="84">
        <f t="shared" si="3"/>
        <v>10.443333333333333</v>
      </c>
      <c r="S21" s="84" t="s">
        <v>3</v>
      </c>
      <c r="T21" s="84">
        <f t="shared" si="4"/>
        <v>13.310000000000002</v>
      </c>
      <c r="U21" s="84">
        <f t="shared" si="5"/>
        <v>14.472500000000002</v>
      </c>
    </row>
    <row r="22" spans="1:21" x14ac:dyDescent="0.2">
      <c r="A22" s="87" t="s">
        <v>56</v>
      </c>
      <c r="B22" s="84">
        <v>10.95</v>
      </c>
      <c r="C22" s="84">
        <v>11.06</v>
      </c>
      <c r="D22" s="84">
        <v>11.67</v>
      </c>
      <c r="E22" s="84">
        <v>12.57</v>
      </c>
      <c r="F22" s="84">
        <v>11.34</v>
      </c>
      <c r="G22" s="84">
        <v>10.28</v>
      </c>
      <c r="H22" s="84">
        <v>10.15</v>
      </c>
      <c r="I22" s="84">
        <v>11.21</v>
      </c>
      <c r="J22" s="84">
        <v>10.41</v>
      </c>
      <c r="K22" s="84">
        <v>10.23</v>
      </c>
      <c r="L22" s="84">
        <v>10.42</v>
      </c>
      <c r="M22" s="84">
        <v>11.75</v>
      </c>
      <c r="N22" s="84"/>
      <c r="O22" s="84">
        <f t="shared" si="0"/>
        <v>11.226666666666667</v>
      </c>
      <c r="P22" s="84">
        <f t="shared" si="1"/>
        <v>11.396666666666667</v>
      </c>
      <c r="Q22" s="84">
        <f t="shared" si="2"/>
        <v>10.59</v>
      </c>
      <c r="R22" s="84">
        <f t="shared" si="3"/>
        <v>10.799999999999999</v>
      </c>
      <c r="S22" s="84" t="s">
        <v>3</v>
      </c>
      <c r="T22" s="84">
        <f t="shared" si="4"/>
        <v>11.003333333333336</v>
      </c>
      <c r="U22" s="84">
        <f t="shared" si="5"/>
        <v>10.914166666666667</v>
      </c>
    </row>
    <row r="23" spans="1:21" x14ac:dyDescent="0.2">
      <c r="A23" s="87" t="s">
        <v>55</v>
      </c>
      <c r="B23" s="84">
        <v>13.28</v>
      </c>
      <c r="C23" s="84">
        <v>14.75</v>
      </c>
      <c r="D23" s="84">
        <v>14</v>
      </c>
      <c r="E23" s="84">
        <v>13.93</v>
      </c>
      <c r="F23" s="84">
        <v>13.62</v>
      </c>
      <c r="G23" s="84">
        <v>13.57</v>
      </c>
      <c r="H23" s="84">
        <v>12.63</v>
      </c>
      <c r="I23" s="84">
        <v>13.29</v>
      </c>
      <c r="J23" s="84">
        <v>14.41</v>
      </c>
      <c r="K23" s="84">
        <v>15.17</v>
      </c>
      <c r="L23" s="84">
        <v>14.24</v>
      </c>
      <c r="M23" s="84">
        <v>14.25</v>
      </c>
      <c r="N23" s="84"/>
      <c r="O23" s="84">
        <f t="shared" si="0"/>
        <v>14.01</v>
      </c>
      <c r="P23" s="84">
        <f t="shared" si="1"/>
        <v>13.706666666666665</v>
      </c>
      <c r="Q23" s="84">
        <f t="shared" si="2"/>
        <v>13.443333333333333</v>
      </c>
      <c r="R23" s="84">
        <f t="shared" si="3"/>
        <v>14.553333333333333</v>
      </c>
      <c r="S23" s="84" t="s">
        <v>3</v>
      </c>
      <c r="T23" s="84">
        <f t="shared" si="4"/>
        <v>13.928333333333333</v>
      </c>
      <c r="U23" s="84">
        <f t="shared" si="5"/>
        <v>12.99</v>
      </c>
    </row>
    <row r="24" spans="1:21" x14ac:dyDescent="0.2">
      <c r="A24" s="87" t="s">
        <v>54</v>
      </c>
      <c r="B24" s="84">
        <v>14.63</v>
      </c>
      <c r="C24" s="84">
        <v>15.31</v>
      </c>
      <c r="D24" s="84">
        <v>15.53</v>
      </c>
      <c r="E24" s="84">
        <v>14.29</v>
      </c>
      <c r="F24" s="84">
        <v>14.33</v>
      </c>
      <c r="G24" s="84">
        <v>14.61</v>
      </c>
      <c r="H24" s="84">
        <v>15.59</v>
      </c>
      <c r="I24" s="84">
        <v>15.92</v>
      </c>
      <c r="J24" s="84">
        <v>15.98</v>
      </c>
      <c r="K24" s="84">
        <v>15.91</v>
      </c>
      <c r="L24" s="84">
        <v>16.29</v>
      </c>
      <c r="M24" s="84">
        <v>18.3</v>
      </c>
      <c r="N24" s="84"/>
      <c r="O24" s="84">
        <f t="shared" si="0"/>
        <v>15.156666666666666</v>
      </c>
      <c r="P24" s="84">
        <f t="shared" si="1"/>
        <v>14.409999999999998</v>
      </c>
      <c r="Q24" s="84">
        <f t="shared" si="2"/>
        <v>15.829999999999998</v>
      </c>
      <c r="R24" s="84">
        <f t="shared" si="3"/>
        <v>16.833333333333332</v>
      </c>
      <c r="S24" s="84" t="s">
        <v>3</v>
      </c>
      <c r="T24" s="84">
        <f t="shared" si="4"/>
        <v>15.557499999999999</v>
      </c>
      <c r="U24" s="84">
        <f t="shared" si="5"/>
        <v>14.987499999999999</v>
      </c>
    </row>
    <row r="25" spans="1:21" x14ac:dyDescent="0.2">
      <c r="A25" s="87" t="s">
        <v>25</v>
      </c>
      <c r="B25" s="84">
        <v>19.66</v>
      </c>
      <c r="C25" s="84">
        <v>24.69</v>
      </c>
      <c r="D25" s="84">
        <v>21.18</v>
      </c>
      <c r="E25" s="84">
        <v>22.67</v>
      </c>
      <c r="F25" s="84">
        <v>31.89</v>
      </c>
      <c r="G25" s="84">
        <v>32.1</v>
      </c>
      <c r="H25" s="84">
        <v>28.75</v>
      </c>
      <c r="I25" s="84">
        <v>33.130000000000003</v>
      </c>
      <c r="J25" s="84">
        <v>36.03</v>
      </c>
      <c r="K25" s="84">
        <v>41.69</v>
      </c>
      <c r="L25" s="84">
        <v>39.28</v>
      </c>
      <c r="M25" s="84">
        <v>30.29</v>
      </c>
      <c r="N25" s="84"/>
      <c r="O25" s="84">
        <f t="shared" si="0"/>
        <v>21.843333333333334</v>
      </c>
      <c r="P25" s="84">
        <f t="shared" si="1"/>
        <v>28.886666666666667</v>
      </c>
      <c r="Q25" s="84">
        <f t="shared" si="2"/>
        <v>32.636666666666663</v>
      </c>
      <c r="R25" s="84">
        <f t="shared" si="3"/>
        <v>37.086666666666666</v>
      </c>
      <c r="S25" s="84" t="s">
        <v>3</v>
      </c>
      <c r="T25" s="84">
        <f t="shared" si="4"/>
        <v>30.11333333333333</v>
      </c>
      <c r="U25" s="84">
        <f t="shared" si="5"/>
        <v>25.049999999999997</v>
      </c>
    </row>
    <row r="26" spans="1:21" x14ac:dyDescent="0.2">
      <c r="A26" s="87" t="s">
        <v>23</v>
      </c>
      <c r="B26" s="84">
        <v>29.61</v>
      </c>
      <c r="C26" s="84">
        <v>26.07</v>
      </c>
      <c r="D26" s="84">
        <v>23.81</v>
      </c>
      <c r="E26" s="84">
        <v>19.91</v>
      </c>
      <c r="F26" s="84">
        <v>17.43</v>
      </c>
      <c r="G26" s="84">
        <v>18.95</v>
      </c>
      <c r="H26" s="84">
        <v>19.09</v>
      </c>
      <c r="I26" s="84">
        <v>17.420000000000002</v>
      </c>
      <c r="J26" s="84">
        <v>15.49</v>
      </c>
      <c r="K26" s="84">
        <v>15.66</v>
      </c>
      <c r="L26" s="84">
        <v>16.28</v>
      </c>
      <c r="M26" s="84">
        <v>17.07</v>
      </c>
      <c r="N26" s="84"/>
      <c r="O26" s="84">
        <f t="shared" si="0"/>
        <v>26.496666666666666</v>
      </c>
      <c r="P26" s="84">
        <f t="shared" si="1"/>
        <v>18.763333333333335</v>
      </c>
      <c r="Q26" s="84">
        <f t="shared" si="2"/>
        <v>17.333333333333336</v>
      </c>
      <c r="R26" s="84">
        <f t="shared" si="3"/>
        <v>16.33666666666667</v>
      </c>
      <c r="S26" s="84" t="s">
        <v>3</v>
      </c>
      <c r="T26" s="84">
        <f t="shared" si="4"/>
        <v>19.732499999999998</v>
      </c>
      <c r="U26" s="84">
        <f t="shared" si="5"/>
        <v>24.92</v>
      </c>
    </row>
    <row r="27" spans="1:21" x14ac:dyDescent="0.2">
      <c r="A27" s="87" t="s">
        <v>22</v>
      </c>
      <c r="B27" s="84">
        <v>18.16</v>
      </c>
      <c r="C27" s="84">
        <v>17.77</v>
      </c>
      <c r="D27" s="84">
        <v>17.13</v>
      </c>
      <c r="E27" s="84">
        <v>17.89</v>
      </c>
      <c r="F27" s="84">
        <v>19.57</v>
      </c>
      <c r="G27" s="84">
        <v>21.03</v>
      </c>
      <c r="H27" s="84">
        <v>22.15</v>
      </c>
      <c r="I27" s="84">
        <v>22.45</v>
      </c>
      <c r="J27" s="84">
        <v>20.88</v>
      </c>
      <c r="K27" s="84">
        <v>20.440000000000001</v>
      </c>
      <c r="L27" s="84">
        <v>20.79</v>
      </c>
      <c r="M27" s="84">
        <v>20.83</v>
      </c>
      <c r="N27" s="84"/>
      <c r="O27" s="84">
        <f t="shared" si="0"/>
        <v>17.686666666666667</v>
      </c>
      <c r="P27" s="84">
        <f t="shared" si="1"/>
        <v>19.496666666666666</v>
      </c>
      <c r="Q27" s="84">
        <f t="shared" si="2"/>
        <v>21.826666666666664</v>
      </c>
      <c r="R27" s="84">
        <f t="shared" si="3"/>
        <v>20.686666666666667</v>
      </c>
      <c r="S27" s="84" t="s">
        <v>3</v>
      </c>
      <c r="T27" s="84">
        <f t="shared" si="4"/>
        <v>19.924166666666665</v>
      </c>
      <c r="U27" s="84">
        <f t="shared" si="5"/>
        <v>18.83666666666667</v>
      </c>
    </row>
    <row r="28" spans="1:21" x14ac:dyDescent="0.2">
      <c r="A28" s="87" t="s">
        <v>21</v>
      </c>
      <c r="B28" s="84">
        <v>21.23</v>
      </c>
      <c r="C28" s="84">
        <v>21.76</v>
      </c>
      <c r="D28" s="84">
        <v>21.86</v>
      </c>
      <c r="E28" s="84">
        <v>22.43</v>
      </c>
      <c r="F28" s="84">
        <v>22.59</v>
      </c>
      <c r="G28" s="84">
        <v>22.54</v>
      </c>
      <c r="H28" s="84">
        <v>22.09</v>
      </c>
      <c r="I28" s="84">
        <v>22.55</v>
      </c>
      <c r="J28" s="84">
        <v>22.2</v>
      </c>
      <c r="K28" s="84">
        <v>21.94</v>
      </c>
      <c r="L28" s="84">
        <v>21.83</v>
      </c>
      <c r="M28" s="84">
        <v>21.47</v>
      </c>
      <c r="N28" s="84"/>
      <c r="O28" s="84">
        <f t="shared" si="0"/>
        <v>21.616666666666664</v>
      </c>
      <c r="P28" s="84">
        <f t="shared" si="1"/>
        <v>22.52</v>
      </c>
      <c r="Q28" s="84">
        <f t="shared" si="2"/>
        <v>22.28</v>
      </c>
      <c r="R28" s="84">
        <f t="shared" si="3"/>
        <v>21.746666666666666</v>
      </c>
      <c r="S28" s="84" t="s">
        <v>3</v>
      </c>
      <c r="T28" s="84">
        <f t="shared" si="4"/>
        <v>22.040833333333335</v>
      </c>
      <c r="U28" s="84">
        <f t="shared" si="5"/>
        <v>21.775833333333331</v>
      </c>
    </row>
    <row r="29" spans="1:21" x14ac:dyDescent="0.2">
      <c r="A29" s="87" t="s">
        <v>20</v>
      </c>
      <c r="B29" s="84">
        <v>21.51</v>
      </c>
      <c r="C29" s="84">
        <v>21.9</v>
      </c>
      <c r="D29" s="84">
        <v>22</v>
      </c>
      <c r="E29" s="84">
        <v>22.03</v>
      </c>
      <c r="F29" s="84">
        <v>22.01</v>
      </c>
      <c r="G29" s="84">
        <v>22.06</v>
      </c>
      <c r="H29" s="84">
        <v>21.89</v>
      </c>
      <c r="I29" s="84">
        <v>21.72</v>
      </c>
      <c r="J29" s="84">
        <v>21.7</v>
      </c>
      <c r="K29" s="84">
        <v>21.56</v>
      </c>
      <c r="L29" s="84">
        <v>21.4</v>
      </c>
      <c r="M29" s="84">
        <v>21.1</v>
      </c>
      <c r="N29" s="84"/>
      <c r="O29" s="84">
        <f t="shared" si="0"/>
        <v>21.803333333333331</v>
      </c>
      <c r="P29" s="84">
        <f t="shared" si="1"/>
        <v>22.033333333333335</v>
      </c>
      <c r="Q29" s="84">
        <f t="shared" si="2"/>
        <v>21.77</v>
      </c>
      <c r="R29" s="84">
        <f t="shared" si="3"/>
        <v>21.353333333333335</v>
      </c>
      <c r="S29" s="84" t="s">
        <v>3</v>
      </c>
      <c r="T29" s="84">
        <f t="shared" si="4"/>
        <v>21.74</v>
      </c>
      <c r="U29" s="84">
        <f t="shared" si="5"/>
        <v>21.838333333333331</v>
      </c>
    </row>
    <row r="30" spans="1:21" x14ac:dyDescent="0.2">
      <c r="A30" s="86" t="s">
        <v>19</v>
      </c>
      <c r="B30" s="84">
        <v>20.72</v>
      </c>
      <c r="C30" s="84">
        <v>20.38</v>
      </c>
      <c r="D30" s="84">
        <v>20.91</v>
      </c>
      <c r="E30" s="84">
        <v>20.97</v>
      </c>
      <c r="F30" s="84">
        <v>21.09</v>
      </c>
      <c r="G30" s="84">
        <v>21.27</v>
      </c>
      <c r="H30" s="84">
        <v>21.23</v>
      </c>
      <c r="I30" s="84">
        <v>20.59</v>
      </c>
      <c r="J30" s="84">
        <v>19.510000000000002</v>
      </c>
      <c r="K30" s="84">
        <v>18.68</v>
      </c>
      <c r="L30" s="84">
        <v>18.89</v>
      </c>
      <c r="M30" s="84">
        <v>19.89</v>
      </c>
      <c r="N30" s="84" t="s">
        <v>3</v>
      </c>
      <c r="O30" s="84">
        <f t="shared" si="0"/>
        <v>20.669999999999998</v>
      </c>
      <c r="P30" s="84">
        <f t="shared" si="1"/>
        <v>21.11</v>
      </c>
      <c r="Q30" s="84">
        <f>(H30+I30+J30)/3</f>
        <v>20.443333333333332</v>
      </c>
      <c r="R30" s="84">
        <f t="shared" si="3"/>
        <v>19.153333333333332</v>
      </c>
      <c r="S30" s="84" t="s">
        <v>3</v>
      </c>
      <c r="T30" s="84">
        <f t="shared" si="4"/>
        <v>20.344166666666666</v>
      </c>
      <c r="U30" s="84">
        <v>20.89</v>
      </c>
    </row>
    <row r="31" spans="1:21" x14ac:dyDescent="0.2">
      <c r="A31" s="86" t="s">
        <v>18</v>
      </c>
      <c r="B31" s="84">
        <v>20.67</v>
      </c>
      <c r="C31" s="84">
        <v>21.01</v>
      </c>
      <c r="D31" s="84">
        <v>20.95</v>
      </c>
      <c r="E31" s="84">
        <v>20.85</v>
      </c>
      <c r="F31" s="84">
        <v>20.88</v>
      </c>
      <c r="G31" s="84">
        <v>20.99</v>
      </c>
      <c r="H31" s="84">
        <v>20.97</v>
      </c>
      <c r="I31" s="84">
        <v>20.87</v>
      </c>
      <c r="J31" s="84">
        <v>20.87</v>
      </c>
      <c r="K31" s="84">
        <v>21.08</v>
      </c>
      <c r="L31" s="84">
        <v>21.17</v>
      </c>
      <c r="M31" s="84">
        <v>21.12</v>
      </c>
      <c r="N31" s="84" t="s">
        <v>3</v>
      </c>
      <c r="O31" s="84">
        <f t="shared" si="0"/>
        <v>20.876666666666669</v>
      </c>
      <c r="P31" s="84">
        <f t="shared" si="1"/>
        <v>20.906666666666666</v>
      </c>
      <c r="Q31" s="84">
        <f>(H31+I31+J31)/3</f>
        <v>20.903333333333336</v>
      </c>
      <c r="R31" s="84">
        <f t="shared" si="3"/>
        <v>21.123333333333335</v>
      </c>
      <c r="S31" s="84" t="s">
        <v>3</v>
      </c>
      <c r="T31" s="84">
        <f t="shared" si="4"/>
        <v>20.952500000000001</v>
      </c>
      <c r="U31" s="84">
        <v>20.46</v>
      </c>
    </row>
    <row r="32" spans="1:21" x14ac:dyDescent="0.2">
      <c r="A32" s="86" t="s">
        <v>17</v>
      </c>
      <c r="B32" s="84">
        <v>21.5</v>
      </c>
      <c r="C32" s="84">
        <v>21.76</v>
      </c>
      <c r="D32" s="84">
        <v>21.76</v>
      </c>
      <c r="E32" s="84">
        <v>21.81</v>
      </c>
      <c r="F32" s="84">
        <v>22.01</v>
      </c>
      <c r="G32" s="84">
        <v>22.06</v>
      </c>
      <c r="H32" s="84">
        <v>22.07</v>
      </c>
      <c r="I32" s="84">
        <v>21.88</v>
      </c>
      <c r="J32" s="84">
        <v>21.88</v>
      </c>
      <c r="K32" s="84">
        <v>21.69</v>
      </c>
      <c r="L32" s="84">
        <v>21.75</v>
      </c>
      <c r="M32" s="84">
        <v>21.76</v>
      </c>
      <c r="N32" s="84" t="s">
        <v>3</v>
      </c>
      <c r="O32" s="84">
        <f t="shared" si="0"/>
        <v>21.673333333333336</v>
      </c>
      <c r="P32" s="84">
        <f t="shared" si="1"/>
        <v>21.959999999999997</v>
      </c>
      <c r="Q32" s="84">
        <f>(H32+I32+J32)/3</f>
        <v>21.943333333333332</v>
      </c>
      <c r="R32" s="84">
        <f t="shared" si="3"/>
        <v>21.733333333333334</v>
      </c>
      <c r="S32" s="84" t="s">
        <v>3</v>
      </c>
      <c r="T32" s="84">
        <f t="shared" si="4"/>
        <v>21.827500000000001</v>
      </c>
      <c r="U32" s="84">
        <v>21.68</v>
      </c>
    </row>
    <row r="33" spans="1:22" x14ac:dyDescent="0.2">
      <c r="A33" s="86" t="s">
        <v>16</v>
      </c>
      <c r="B33" s="84">
        <v>21.83</v>
      </c>
      <c r="C33" s="84">
        <v>22.11</v>
      </c>
      <c r="D33" s="84">
        <v>22.16</v>
      </c>
      <c r="E33" s="84">
        <v>22.16</v>
      </c>
      <c r="F33" s="84">
        <v>22.13</v>
      </c>
      <c r="G33" s="84">
        <v>22.54</v>
      </c>
      <c r="H33" s="84">
        <v>23.43</v>
      </c>
      <c r="I33" s="84">
        <v>21.9</v>
      </c>
      <c r="J33" s="84">
        <v>21.77</v>
      </c>
      <c r="K33" s="84">
        <v>21.74</v>
      </c>
      <c r="L33" s="84">
        <v>21.7</v>
      </c>
      <c r="M33" s="84">
        <v>21.99</v>
      </c>
      <c r="N33" s="84" t="s">
        <v>3</v>
      </c>
      <c r="O33" s="84">
        <f t="shared" si="0"/>
        <v>22.033333333333331</v>
      </c>
      <c r="P33" s="84">
        <f t="shared" si="1"/>
        <v>22.276666666666667</v>
      </c>
      <c r="Q33" s="84">
        <f>(H33+I33+J33)/3</f>
        <v>22.366666666666664</v>
      </c>
      <c r="R33" s="84">
        <f t="shared" si="3"/>
        <v>21.81</v>
      </c>
      <c r="S33" s="84" t="s">
        <v>3</v>
      </c>
      <c r="T33" s="84">
        <f t="shared" si="4"/>
        <v>22.121666666666666</v>
      </c>
      <c r="U33" s="84">
        <v>22.1</v>
      </c>
    </row>
    <row r="34" spans="1:22" x14ac:dyDescent="0.2">
      <c r="A34" s="86" t="s">
        <v>15</v>
      </c>
      <c r="B34" s="84">
        <v>21.88</v>
      </c>
      <c r="C34" s="84">
        <v>22.07</v>
      </c>
      <c r="D34" s="84">
        <v>22.12</v>
      </c>
      <c r="E34" s="84">
        <v>22.3</v>
      </c>
      <c r="F34" s="84">
        <v>22.45</v>
      </c>
      <c r="G34" s="84">
        <v>22.99</v>
      </c>
      <c r="H34" s="84">
        <v>23.56</v>
      </c>
      <c r="I34" s="84">
        <v>23.57</v>
      </c>
      <c r="J34" s="84">
        <v>23.5</v>
      </c>
      <c r="K34" s="84">
        <v>23.14</v>
      </c>
      <c r="L34" s="84">
        <v>23.24</v>
      </c>
      <c r="M34" s="84">
        <v>22.84</v>
      </c>
      <c r="N34" s="84" t="s">
        <v>3</v>
      </c>
      <c r="O34" s="84">
        <f t="shared" si="0"/>
        <v>22.023333333333337</v>
      </c>
      <c r="P34" s="84">
        <f t="shared" si="1"/>
        <v>22.58</v>
      </c>
      <c r="Q34" s="84">
        <f>(H34+I34+J34)/3</f>
        <v>23.543333333333333</v>
      </c>
      <c r="R34" s="84">
        <f t="shared" si="3"/>
        <v>23.073333333333334</v>
      </c>
      <c r="S34" s="84" t="s">
        <v>3</v>
      </c>
      <c r="T34" s="84">
        <f t="shared" si="4"/>
        <v>22.804999999999996</v>
      </c>
      <c r="U34" s="84">
        <v>22.49</v>
      </c>
    </row>
    <row r="35" spans="1:22" x14ac:dyDescent="0.2">
      <c r="A35" s="86" t="s">
        <v>14</v>
      </c>
      <c r="B35" s="84">
        <v>23.11</v>
      </c>
      <c r="C35" s="84">
        <v>22.93</v>
      </c>
      <c r="D35" s="84">
        <v>23.58</v>
      </c>
      <c r="E35" s="84">
        <v>23.81</v>
      </c>
      <c r="F35" s="84">
        <v>23.58</v>
      </c>
      <c r="G35" s="84">
        <v>23.33</v>
      </c>
      <c r="H35" s="84">
        <v>23.42</v>
      </c>
      <c r="I35" s="84">
        <v>23.27</v>
      </c>
      <c r="J35" s="84">
        <v>23.23</v>
      </c>
      <c r="K35" s="84">
        <v>23.29</v>
      </c>
      <c r="L35" s="84">
        <v>23.15</v>
      </c>
      <c r="M35" s="84">
        <v>22.47</v>
      </c>
      <c r="N35" s="84" t="s">
        <v>3</v>
      </c>
      <c r="O35" s="84">
        <f t="shared" si="0"/>
        <v>23.206666666666667</v>
      </c>
      <c r="P35" s="84">
        <f t="shared" si="1"/>
        <v>23.573333333333334</v>
      </c>
      <c r="Q35" s="84">
        <f t="shared" ref="Q35:Q59" si="6">AVERAGE(H35:J35)</f>
        <v>23.306666666666668</v>
      </c>
      <c r="R35" s="84">
        <f t="shared" si="3"/>
        <v>22.97</v>
      </c>
      <c r="S35" s="84" t="s">
        <v>3</v>
      </c>
      <c r="T35" s="84">
        <f t="shared" si="4"/>
        <v>23.264166666666664</v>
      </c>
      <c r="U35" s="84">
        <v>23.29</v>
      </c>
    </row>
    <row r="36" spans="1:22" x14ac:dyDescent="0.2">
      <c r="A36" s="86" t="s">
        <v>13</v>
      </c>
      <c r="B36" s="84">
        <v>21.86</v>
      </c>
      <c r="C36" s="84">
        <v>21.42</v>
      </c>
      <c r="D36" s="84">
        <v>21.46</v>
      </c>
      <c r="E36" s="84">
        <v>21.23</v>
      </c>
      <c r="F36" s="84">
        <v>21.29</v>
      </c>
      <c r="G36" s="84">
        <v>21.42</v>
      </c>
      <c r="H36" s="84">
        <v>21.25</v>
      </c>
      <c r="I36" s="84">
        <v>21.83</v>
      </c>
      <c r="J36" s="84">
        <v>22.06</v>
      </c>
      <c r="K36" s="84">
        <v>21.76</v>
      </c>
      <c r="L36" s="84">
        <v>21.75</v>
      </c>
      <c r="M36" s="84">
        <v>21.5</v>
      </c>
      <c r="N36" s="84" t="s">
        <v>3</v>
      </c>
      <c r="O36" s="84">
        <f t="shared" si="0"/>
        <v>21.580000000000002</v>
      </c>
      <c r="P36" s="84">
        <f t="shared" si="1"/>
        <v>21.313333333333333</v>
      </c>
      <c r="Q36" s="84">
        <f t="shared" si="6"/>
        <v>21.713333333333335</v>
      </c>
      <c r="R36" s="84">
        <f t="shared" si="3"/>
        <v>21.67</v>
      </c>
      <c r="S36" s="84" t="s">
        <v>3</v>
      </c>
      <c r="T36" s="84">
        <f t="shared" si="4"/>
        <v>21.569166666666664</v>
      </c>
      <c r="U36" s="84">
        <f t="shared" ref="U36:U46" si="7">(+R35+O36+P36+Q36)/4</f>
        <v>21.894166666666667</v>
      </c>
    </row>
    <row r="37" spans="1:22" x14ac:dyDescent="0.2">
      <c r="A37" s="86" t="s">
        <v>12</v>
      </c>
      <c r="B37" s="84">
        <v>21.38</v>
      </c>
      <c r="C37" s="84">
        <v>21.56</v>
      </c>
      <c r="D37" s="84">
        <v>21.36</v>
      </c>
      <c r="E37" s="84">
        <v>21.38</v>
      </c>
      <c r="F37" s="84">
        <v>21.04</v>
      </c>
      <c r="G37" s="84">
        <v>20.92</v>
      </c>
      <c r="H37" s="84">
        <v>21.1</v>
      </c>
      <c r="I37" s="84">
        <v>21.34</v>
      </c>
      <c r="J37" s="84">
        <v>21.55</v>
      </c>
      <c r="K37" s="84">
        <v>21.61</v>
      </c>
      <c r="L37" s="84">
        <v>21.39</v>
      </c>
      <c r="M37" s="84">
        <v>21.11</v>
      </c>
      <c r="N37" s="84" t="s">
        <v>3</v>
      </c>
      <c r="O37" s="84">
        <f t="shared" ref="O37:O59" si="8">AVERAGE(B37:D37)</f>
        <v>21.433333333333334</v>
      </c>
      <c r="P37" s="84">
        <f t="shared" ref="P37:P59" si="9">AVERAGE(E37:G37)</f>
        <v>21.113333333333333</v>
      </c>
      <c r="Q37" s="84">
        <f t="shared" si="6"/>
        <v>21.33</v>
      </c>
      <c r="R37" s="84">
        <f t="shared" si="3"/>
        <v>21.37</v>
      </c>
      <c r="S37" s="84" t="s">
        <v>3</v>
      </c>
      <c r="T37" s="84">
        <f t="shared" si="4"/>
        <v>21.311666666666667</v>
      </c>
      <c r="U37" s="84">
        <f t="shared" si="7"/>
        <v>21.386666666666667</v>
      </c>
    </row>
    <row r="38" spans="1:22" x14ac:dyDescent="0.2">
      <c r="A38" s="86" t="s">
        <v>11</v>
      </c>
      <c r="B38" s="84">
        <v>20.76</v>
      </c>
      <c r="C38" s="84">
        <v>21.16</v>
      </c>
      <c r="D38" s="84">
        <v>21.56</v>
      </c>
      <c r="E38" s="84">
        <v>21.76</v>
      </c>
      <c r="F38" s="84">
        <v>21.36</v>
      </c>
      <c r="G38" s="84">
        <v>21.42</v>
      </c>
      <c r="H38" s="84">
        <v>21.89</v>
      </c>
      <c r="I38" s="84">
        <v>21.85</v>
      </c>
      <c r="J38" s="84">
        <v>21.97</v>
      </c>
      <c r="K38" s="84">
        <v>21.8</v>
      </c>
      <c r="L38" s="84">
        <v>21.87</v>
      </c>
      <c r="M38" s="84">
        <v>22</v>
      </c>
      <c r="N38" s="84" t="s">
        <v>3</v>
      </c>
      <c r="O38" s="84">
        <f t="shared" si="8"/>
        <v>21.16</v>
      </c>
      <c r="P38" s="84">
        <f t="shared" si="9"/>
        <v>21.513333333333335</v>
      </c>
      <c r="Q38" s="84">
        <f t="shared" si="6"/>
        <v>21.903333333333336</v>
      </c>
      <c r="R38" s="84">
        <f t="shared" si="3"/>
        <v>21.89</v>
      </c>
      <c r="S38" s="84" t="s">
        <v>3</v>
      </c>
      <c r="T38" s="84">
        <f t="shared" si="4"/>
        <v>21.616666666666671</v>
      </c>
      <c r="U38" s="84">
        <f t="shared" si="7"/>
        <v>21.486666666666668</v>
      </c>
    </row>
    <row r="39" spans="1:22" x14ac:dyDescent="0.2">
      <c r="A39" s="86" t="s">
        <v>10</v>
      </c>
      <c r="B39" s="84">
        <v>22</v>
      </c>
      <c r="C39" s="84">
        <v>21.95</v>
      </c>
      <c r="D39" s="84">
        <v>21.95</v>
      </c>
      <c r="E39" s="84">
        <v>22.08</v>
      </c>
      <c r="F39" s="84">
        <v>22.18</v>
      </c>
      <c r="G39" s="84">
        <v>22.44</v>
      </c>
      <c r="H39" s="84">
        <v>22.72</v>
      </c>
      <c r="I39" s="84">
        <v>21.84</v>
      </c>
      <c r="J39" s="84">
        <v>21.78</v>
      </c>
      <c r="K39" s="84">
        <v>21.58</v>
      </c>
      <c r="L39" s="84">
        <v>21.57</v>
      </c>
      <c r="M39" s="84">
        <v>22.35</v>
      </c>
      <c r="N39" s="84" t="s">
        <v>3</v>
      </c>
      <c r="O39" s="84">
        <f t="shared" si="8"/>
        <v>21.966666666666669</v>
      </c>
      <c r="P39" s="84">
        <f t="shared" si="9"/>
        <v>22.233333333333334</v>
      </c>
      <c r="Q39" s="84">
        <f t="shared" si="6"/>
        <v>22.113333333333333</v>
      </c>
      <c r="R39" s="84">
        <f t="shared" si="3"/>
        <v>21.833333333333332</v>
      </c>
      <c r="S39" s="84" t="s">
        <v>3</v>
      </c>
      <c r="T39" s="84">
        <f t="shared" si="4"/>
        <v>22.036666666666665</v>
      </c>
      <c r="U39" s="84">
        <f t="shared" si="7"/>
        <v>22.050833333333333</v>
      </c>
    </row>
    <row r="40" spans="1:22" x14ac:dyDescent="0.2">
      <c r="A40" s="86" t="s">
        <v>9</v>
      </c>
      <c r="B40" s="84">
        <v>22.65</v>
      </c>
      <c r="C40" s="84">
        <v>22.69</v>
      </c>
      <c r="D40" s="84">
        <v>22.46</v>
      </c>
      <c r="E40" s="84">
        <v>22.76</v>
      </c>
      <c r="F40" s="84">
        <v>23.1</v>
      </c>
      <c r="G40" s="84">
        <v>23.09</v>
      </c>
      <c r="H40" s="84">
        <v>24.47</v>
      </c>
      <c r="I40" s="84">
        <v>23.18</v>
      </c>
      <c r="J40" s="84">
        <v>23.21</v>
      </c>
      <c r="K40" s="84">
        <v>22.67</v>
      </c>
      <c r="L40" s="84">
        <v>22.6</v>
      </c>
      <c r="M40" s="84">
        <v>22.63</v>
      </c>
      <c r="N40" s="84" t="s">
        <v>3</v>
      </c>
      <c r="O40" s="84">
        <f t="shared" si="8"/>
        <v>22.600000000000005</v>
      </c>
      <c r="P40" s="84">
        <f t="shared" si="9"/>
        <v>22.983333333333334</v>
      </c>
      <c r="Q40" s="84">
        <f t="shared" si="6"/>
        <v>23.62</v>
      </c>
      <c r="R40" s="84">
        <f t="shared" si="3"/>
        <v>22.633333333333336</v>
      </c>
      <c r="S40" s="84" t="s">
        <v>3</v>
      </c>
      <c r="T40" s="84">
        <f t="shared" si="4"/>
        <v>22.959166666666672</v>
      </c>
      <c r="U40" s="84">
        <f t="shared" si="7"/>
        <v>22.759166666666669</v>
      </c>
    </row>
    <row r="41" spans="1:22" x14ac:dyDescent="0.2">
      <c r="A41" s="86" t="s">
        <v>8</v>
      </c>
      <c r="B41" s="84">
        <v>22.39</v>
      </c>
      <c r="C41" s="84">
        <v>22.68</v>
      </c>
      <c r="D41" s="84">
        <v>22.57</v>
      </c>
      <c r="E41" s="84">
        <v>22.71</v>
      </c>
      <c r="F41" s="84">
        <v>22.62</v>
      </c>
      <c r="G41" s="84">
        <v>22.48</v>
      </c>
      <c r="H41" s="84">
        <v>21.8</v>
      </c>
      <c r="I41" s="84">
        <v>22.51</v>
      </c>
      <c r="J41" s="84">
        <v>22.38</v>
      </c>
      <c r="K41" s="84">
        <v>22.37</v>
      </c>
      <c r="L41" s="84">
        <v>22.12</v>
      </c>
      <c r="M41" s="84">
        <v>22.14</v>
      </c>
      <c r="N41" s="84" t="s">
        <v>3</v>
      </c>
      <c r="O41" s="84">
        <f t="shared" si="8"/>
        <v>22.546666666666667</v>
      </c>
      <c r="P41" s="84">
        <f t="shared" si="9"/>
        <v>22.603333333333335</v>
      </c>
      <c r="Q41" s="84">
        <f t="shared" si="6"/>
        <v>22.23</v>
      </c>
      <c r="R41" s="84">
        <f t="shared" si="3"/>
        <v>22.209999999999997</v>
      </c>
      <c r="S41" s="84" t="s">
        <v>3</v>
      </c>
      <c r="T41" s="84">
        <f t="shared" si="4"/>
        <v>22.397499999999997</v>
      </c>
      <c r="U41" s="84">
        <f t="shared" si="7"/>
        <v>22.503333333333337</v>
      </c>
    </row>
    <row r="42" spans="1:22" x14ac:dyDescent="0.2">
      <c r="A42" s="86" t="s">
        <v>7</v>
      </c>
      <c r="B42" s="84">
        <v>21.88</v>
      </c>
      <c r="C42" s="84">
        <v>22.07</v>
      </c>
      <c r="D42" s="84">
        <v>21.81</v>
      </c>
      <c r="E42" s="84">
        <v>21.79</v>
      </c>
      <c r="F42" s="84">
        <v>21.7</v>
      </c>
      <c r="G42" s="84">
        <v>21.62</v>
      </c>
      <c r="H42" s="84">
        <v>22.04</v>
      </c>
      <c r="I42" s="84">
        <v>22.21</v>
      </c>
      <c r="J42" s="84">
        <v>22.3</v>
      </c>
      <c r="K42" s="84">
        <v>22.27</v>
      </c>
      <c r="L42" s="84">
        <v>21.9</v>
      </c>
      <c r="M42" s="84">
        <v>21.93</v>
      </c>
      <c r="N42" s="84" t="s">
        <v>3</v>
      </c>
      <c r="O42" s="84">
        <f t="shared" si="8"/>
        <v>21.92</v>
      </c>
      <c r="P42" s="84">
        <f t="shared" si="9"/>
        <v>21.703333333333333</v>
      </c>
      <c r="Q42" s="84">
        <f t="shared" si="6"/>
        <v>22.183333333333334</v>
      </c>
      <c r="R42" s="84">
        <f t="shared" ref="R42:R58" si="10">AVERAGE(K42:M42)</f>
        <v>22.033333333333331</v>
      </c>
      <c r="S42" s="84" t="s">
        <v>3</v>
      </c>
      <c r="T42" s="84">
        <f t="shared" si="4"/>
        <v>21.960000000000004</v>
      </c>
      <c r="U42" s="84">
        <f t="shared" si="7"/>
        <v>22.004166666666666</v>
      </c>
    </row>
    <row r="43" spans="1:22" x14ac:dyDescent="0.2">
      <c r="A43" s="85" t="s">
        <v>6</v>
      </c>
      <c r="B43" s="84">
        <v>21.85</v>
      </c>
      <c r="C43" s="84">
        <v>21.79</v>
      </c>
      <c r="D43" s="84">
        <v>21.74</v>
      </c>
      <c r="E43" s="84">
        <v>22.14</v>
      </c>
      <c r="F43" s="84">
        <v>22.31</v>
      </c>
      <c r="G43" s="84">
        <v>22.42</v>
      </c>
      <c r="H43" s="84">
        <v>22.66</v>
      </c>
      <c r="I43" s="84">
        <v>22.19</v>
      </c>
      <c r="J43" s="84">
        <v>21.92</v>
      </c>
      <c r="K43" s="84">
        <v>21.67</v>
      </c>
      <c r="L43" s="84">
        <v>21.83</v>
      </c>
      <c r="M43" s="84">
        <v>22.19</v>
      </c>
      <c r="N43" s="84" t="s">
        <v>3</v>
      </c>
      <c r="O43" s="84">
        <f t="shared" si="8"/>
        <v>21.793333333333333</v>
      </c>
      <c r="P43" s="84">
        <f t="shared" si="9"/>
        <v>22.290000000000003</v>
      </c>
      <c r="Q43" s="84">
        <f t="shared" si="6"/>
        <v>22.256666666666671</v>
      </c>
      <c r="R43" s="84">
        <f t="shared" si="10"/>
        <v>21.896666666666665</v>
      </c>
      <c r="S43" s="84" t="s">
        <v>3</v>
      </c>
      <c r="T43" s="84">
        <f t="shared" si="4"/>
        <v>22.059166666666666</v>
      </c>
      <c r="U43" s="84">
        <f t="shared" si="7"/>
        <v>22.093333333333337</v>
      </c>
    </row>
    <row r="44" spans="1:22" x14ac:dyDescent="0.2">
      <c r="A44" s="83" t="s">
        <v>5</v>
      </c>
      <c r="B44" s="84">
        <v>22.41</v>
      </c>
      <c r="C44" s="84">
        <v>22.38</v>
      </c>
      <c r="D44" s="84">
        <v>22.55</v>
      </c>
      <c r="E44" s="84">
        <v>22.57</v>
      </c>
      <c r="F44" s="84">
        <v>22.65</v>
      </c>
      <c r="G44" s="84">
        <v>22.61</v>
      </c>
      <c r="H44" s="84">
        <v>22.61</v>
      </c>
      <c r="I44" s="84">
        <v>21.24</v>
      </c>
      <c r="J44" s="84">
        <v>20.100000000000001</v>
      </c>
      <c r="K44" s="84">
        <v>19.5</v>
      </c>
      <c r="L44" s="84">
        <v>17.45</v>
      </c>
      <c r="M44" s="84">
        <v>17.87</v>
      </c>
      <c r="N44" s="84" t="s">
        <v>3</v>
      </c>
      <c r="O44" s="84">
        <f t="shared" si="8"/>
        <v>22.446666666666669</v>
      </c>
      <c r="P44" s="84">
        <f t="shared" si="9"/>
        <v>22.61</v>
      </c>
      <c r="Q44" s="84">
        <f t="shared" si="6"/>
        <v>21.316666666666666</v>
      </c>
      <c r="R44" s="84">
        <f t="shared" si="10"/>
        <v>18.273333333333337</v>
      </c>
      <c r="S44" s="84" t="s">
        <v>3</v>
      </c>
      <c r="T44" s="84">
        <f t="shared" si="4"/>
        <v>21.161666666666669</v>
      </c>
      <c r="U44" s="84">
        <f t="shared" si="7"/>
        <v>22.067499999999999</v>
      </c>
      <c r="V44" s="24"/>
    </row>
    <row r="45" spans="1:22" x14ac:dyDescent="0.2">
      <c r="A45" s="83" t="s">
        <v>4</v>
      </c>
      <c r="B45" s="81">
        <v>17.7</v>
      </c>
      <c r="C45" s="81">
        <v>17.239999999999998</v>
      </c>
      <c r="D45" s="81">
        <v>18.46</v>
      </c>
      <c r="E45" s="81">
        <v>19.43</v>
      </c>
      <c r="F45" s="81">
        <v>19.12</v>
      </c>
      <c r="G45" s="81">
        <v>19.309999999999999</v>
      </c>
      <c r="H45" s="81">
        <v>17.64</v>
      </c>
      <c r="I45" s="81">
        <v>18.12</v>
      </c>
      <c r="J45" s="81">
        <v>18.97</v>
      </c>
      <c r="K45" s="81">
        <v>21.15</v>
      </c>
      <c r="L45" s="81">
        <v>21.39</v>
      </c>
      <c r="M45" s="81">
        <v>20.56</v>
      </c>
      <c r="N45" s="82" t="s">
        <v>3</v>
      </c>
      <c r="O45" s="81">
        <f t="shared" si="8"/>
        <v>17.8</v>
      </c>
      <c r="P45" s="81">
        <f t="shared" si="9"/>
        <v>19.286666666666665</v>
      </c>
      <c r="Q45" s="81">
        <f t="shared" si="6"/>
        <v>18.243333333333336</v>
      </c>
      <c r="R45" s="81">
        <f t="shared" si="10"/>
        <v>21.033333333333331</v>
      </c>
      <c r="S45" s="82" t="s">
        <v>3</v>
      </c>
      <c r="T45" s="81">
        <f t="shared" si="4"/>
        <v>19.090833333333336</v>
      </c>
      <c r="U45" s="81">
        <f t="shared" si="7"/>
        <v>18.400833333333335</v>
      </c>
      <c r="V45" s="24"/>
    </row>
    <row r="46" spans="1:22" s="24" customFormat="1" x14ac:dyDescent="0.2">
      <c r="A46" s="83">
        <v>2001</v>
      </c>
      <c r="B46" s="81">
        <v>20.81</v>
      </c>
      <c r="C46" s="81">
        <v>21.18</v>
      </c>
      <c r="D46" s="81">
        <v>21.4</v>
      </c>
      <c r="E46" s="81">
        <v>21.51</v>
      </c>
      <c r="F46" s="81">
        <v>21.19</v>
      </c>
      <c r="G46" s="81">
        <v>21.04</v>
      </c>
      <c r="H46" s="81">
        <v>20.64</v>
      </c>
      <c r="I46" s="81">
        <v>21.1</v>
      </c>
      <c r="J46" s="81">
        <v>20.87</v>
      </c>
      <c r="K46" s="81">
        <v>20.9</v>
      </c>
      <c r="L46" s="81">
        <v>21.19</v>
      </c>
      <c r="M46" s="81">
        <v>21.43</v>
      </c>
      <c r="N46" s="82" t="s">
        <v>3</v>
      </c>
      <c r="O46" s="81">
        <f t="shared" si="8"/>
        <v>21.13</v>
      </c>
      <c r="P46" s="81">
        <f t="shared" si="9"/>
        <v>21.246666666666666</v>
      </c>
      <c r="Q46" s="81">
        <f t="shared" si="6"/>
        <v>20.87</v>
      </c>
      <c r="R46" s="81">
        <f t="shared" si="10"/>
        <v>21.173333333333336</v>
      </c>
      <c r="S46" s="82"/>
      <c r="T46" s="81">
        <f t="shared" ref="T46:T58" si="11">AVERAGE(O46:R46)</f>
        <v>21.105</v>
      </c>
      <c r="U46" s="81">
        <f t="shared" si="7"/>
        <v>21.07</v>
      </c>
    </row>
    <row r="47" spans="1:22" s="24" customFormat="1" x14ac:dyDescent="0.2">
      <c r="A47" s="83">
        <v>2002</v>
      </c>
      <c r="B47" s="81">
        <v>21.03</v>
      </c>
      <c r="C47" s="81">
        <v>20.69</v>
      </c>
      <c r="D47" s="81">
        <v>19.920000000000002</v>
      </c>
      <c r="E47" s="81">
        <v>19.73</v>
      </c>
      <c r="F47" s="81">
        <v>19.52</v>
      </c>
      <c r="G47" s="81">
        <v>19.93</v>
      </c>
      <c r="H47" s="81">
        <v>20.86</v>
      </c>
      <c r="I47" s="81">
        <v>20.91</v>
      </c>
      <c r="J47" s="81">
        <v>21.65</v>
      </c>
      <c r="K47" s="81">
        <v>21.94</v>
      </c>
      <c r="L47" s="81">
        <v>22.22</v>
      </c>
      <c r="M47" s="81">
        <v>22.03</v>
      </c>
      <c r="N47" s="82"/>
      <c r="O47" s="81">
        <f t="shared" si="8"/>
        <v>20.546666666666667</v>
      </c>
      <c r="P47" s="81">
        <f t="shared" si="9"/>
        <v>19.726666666666667</v>
      </c>
      <c r="Q47" s="81">
        <f t="shared" si="6"/>
        <v>21.139999999999997</v>
      </c>
      <c r="R47" s="81">
        <f t="shared" si="10"/>
        <v>22.063333333333333</v>
      </c>
      <c r="S47" s="82"/>
      <c r="T47" s="81">
        <f t="shared" si="11"/>
        <v>20.869166666666665</v>
      </c>
      <c r="U47" s="81">
        <f>(R46+O47+P47+Q47)/4</f>
        <v>20.646666666666665</v>
      </c>
    </row>
    <row r="48" spans="1:22" s="24" customFormat="1" x14ac:dyDescent="0.2">
      <c r="A48" s="83">
        <v>2003</v>
      </c>
      <c r="B48" s="81">
        <v>21.62</v>
      </c>
      <c r="C48" s="81">
        <v>21.91</v>
      </c>
      <c r="D48" s="81">
        <v>22.14</v>
      </c>
      <c r="E48" s="81">
        <v>21.87</v>
      </c>
      <c r="F48" s="81">
        <v>21.8</v>
      </c>
      <c r="G48" s="81">
        <v>21.62</v>
      </c>
      <c r="H48" s="81">
        <v>21.32</v>
      </c>
      <c r="I48" s="81">
        <v>21.26</v>
      </c>
      <c r="J48" s="81">
        <v>21.34</v>
      </c>
      <c r="K48" s="81">
        <v>20.92</v>
      </c>
      <c r="L48" s="81">
        <v>20.91</v>
      </c>
      <c r="M48" s="81">
        <v>20.37</v>
      </c>
      <c r="N48" s="82"/>
      <c r="O48" s="81">
        <f t="shared" si="8"/>
        <v>21.89</v>
      </c>
      <c r="P48" s="81">
        <f t="shared" si="9"/>
        <v>21.763333333333335</v>
      </c>
      <c r="Q48" s="81">
        <f t="shared" si="6"/>
        <v>21.306666666666668</v>
      </c>
      <c r="R48" s="81">
        <f t="shared" si="10"/>
        <v>20.733333333333334</v>
      </c>
      <c r="S48" s="82"/>
      <c r="T48" s="81">
        <f t="shared" si="11"/>
        <v>21.423333333333336</v>
      </c>
      <c r="U48" s="81">
        <f>(R47+O48+P48+Q48)/4</f>
        <v>21.755833333333335</v>
      </c>
    </row>
    <row r="49" spans="1:21" s="24" customFormat="1" x14ac:dyDescent="0.2">
      <c r="A49" s="83">
        <v>2004</v>
      </c>
      <c r="B49" s="81">
        <v>20.54</v>
      </c>
      <c r="C49" s="81">
        <v>20.57</v>
      </c>
      <c r="D49" s="81">
        <v>20.86</v>
      </c>
      <c r="E49" s="81">
        <v>20.88</v>
      </c>
      <c r="F49" s="81">
        <v>20.69</v>
      </c>
      <c r="G49" s="81">
        <v>20.03</v>
      </c>
      <c r="H49" s="81">
        <v>20.14</v>
      </c>
      <c r="I49" s="81">
        <v>20.100000000000001</v>
      </c>
      <c r="J49" s="81">
        <v>20.47</v>
      </c>
      <c r="K49" s="81">
        <v>20.309999999999999</v>
      </c>
      <c r="L49" s="81">
        <v>20.399999999999999</v>
      </c>
      <c r="M49" s="81">
        <v>20.55</v>
      </c>
      <c r="N49" s="82"/>
      <c r="O49" s="81">
        <f t="shared" si="8"/>
        <v>20.656666666666666</v>
      </c>
      <c r="P49" s="81">
        <f t="shared" si="9"/>
        <v>20.533333333333335</v>
      </c>
      <c r="Q49" s="81">
        <f t="shared" si="6"/>
        <v>20.236666666666668</v>
      </c>
      <c r="R49" s="81">
        <f t="shared" si="10"/>
        <v>20.419999999999998</v>
      </c>
      <c r="S49" s="82"/>
      <c r="T49" s="81">
        <f t="shared" si="11"/>
        <v>20.461666666666666</v>
      </c>
      <c r="U49" s="81">
        <f>(R48+O49+P49+Q49)/4</f>
        <v>20.54</v>
      </c>
    </row>
    <row r="50" spans="1:21" s="24" customFormat="1" x14ac:dyDescent="0.2">
      <c r="A50" s="83">
        <v>2005</v>
      </c>
      <c r="B50" s="81">
        <v>20.57</v>
      </c>
      <c r="C50" s="81">
        <v>20.36</v>
      </c>
      <c r="D50" s="81">
        <v>20.54</v>
      </c>
      <c r="E50" s="81">
        <v>21.21</v>
      </c>
      <c r="F50" s="81">
        <v>21.96</v>
      </c>
      <c r="G50" s="81">
        <v>21.89</v>
      </c>
      <c r="H50" s="81">
        <v>21.94</v>
      </c>
      <c r="I50" s="81">
        <v>20.49</v>
      </c>
      <c r="J50" s="81">
        <v>21.1</v>
      </c>
      <c r="K50" s="81">
        <v>21.71</v>
      </c>
      <c r="L50" s="81">
        <v>21.83</v>
      </c>
      <c r="M50" s="81">
        <v>21.74</v>
      </c>
      <c r="N50" s="82"/>
      <c r="O50" s="81">
        <f t="shared" si="8"/>
        <v>20.49</v>
      </c>
      <c r="P50" s="81">
        <f t="shared" si="9"/>
        <v>21.686666666666667</v>
      </c>
      <c r="Q50" s="81">
        <f t="shared" si="6"/>
        <v>21.176666666666666</v>
      </c>
      <c r="R50" s="81">
        <f t="shared" si="10"/>
        <v>21.76</v>
      </c>
      <c r="S50" s="82"/>
      <c r="T50" s="81">
        <f t="shared" si="11"/>
        <v>21.278333333333332</v>
      </c>
      <c r="U50" s="81">
        <f>(R49+O50+P50+Q50)/4</f>
        <v>20.943333333333332</v>
      </c>
    </row>
    <row r="51" spans="1:21" s="24" customFormat="1" x14ac:dyDescent="0.2">
      <c r="A51" s="83">
        <v>2006</v>
      </c>
      <c r="B51" s="81">
        <v>23.61</v>
      </c>
      <c r="C51" s="81">
        <v>24.05</v>
      </c>
      <c r="D51" s="81">
        <v>23.1</v>
      </c>
      <c r="E51" s="81">
        <v>23.56</v>
      </c>
      <c r="F51" s="81">
        <v>23.48</v>
      </c>
      <c r="G51" s="81">
        <v>23.32</v>
      </c>
      <c r="H51" s="81">
        <v>22.44</v>
      </c>
      <c r="I51" s="81">
        <v>21.38</v>
      </c>
      <c r="J51" s="81">
        <v>21.27</v>
      </c>
      <c r="K51" s="81">
        <v>20.22</v>
      </c>
      <c r="L51" s="81">
        <v>19.66</v>
      </c>
      <c r="M51" s="81">
        <v>19.59</v>
      </c>
      <c r="N51" s="82"/>
      <c r="O51" s="81">
        <f t="shared" si="8"/>
        <v>23.586666666666662</v>
      </c>
      <c r="P51" s="81">
        <f t="shared" si="9"/>
        <v>23.453333333333333</v>
      </c>
      <c r="Q51" s="81">
        <f t="shared" si="6"/>
        <v>21.696666666666669</v>
      </c>
      <c r="R51" s="81">
        <f t="shared" si="10"/>
        <v>19.823333333333334</v>
      </c>
      <c r="S51" s="82"/>
      <c r="T51" s="81">
        <f t="shared" si="11"/>
        <v>22.14</v>
      </c>
      <c r="U51" s="81">
        <f>(R50+O51+P51+Q51)/4</f>
        <v>22.624166666666667</v>
      </c>
    </row>
    <row r="52" spans="1:21" s="24" customFormat="1" x14ac:dyDescent="0.2">
      <c r="A52" s="83">
        <v>2007</v>
      </c>
      <c r="B52" s="81">
        <v>20.03</v>
      </c>
      <c r="C52" s="81">
        <v>20.59</v>
      </c>
      <c r="D52" s="81">
        <v>20.85</v>
      </c>
      <c r="E52" s="81">
        <v>20.91</v>
      </c>
      <c r="F52" s="81">
        <v>21.27</v>
      </c>
      <c r="G52" s="81">
        <v>21.33</v>
      </c>
      <c r="H52" s="81">
        <v>22.72</v>
      </c>
      <c r="I52" s="81">
        <v>21.8</v>
      </c>
      <c r="J52" s="81">
        <v>21.42</v>
      </c>
      <c r="K52" s="81">
        <v>20.56</v>
      </c>
      <c r="L52" s="81">
        <v>20.25</v>
      </c>
      <c r="M52" s="81">
        <v>20.12</v>
      </c>
      <c r="N52" s="82"/>
      <c r="O52" s="81">
        <f t="shared" si="8"/>
        <v>20.490000000000002</v>
      </c>
      <c r="P52" s="81">
        <f t="shared" si="9"/>
        <v>21.169999999999998</v>
      </c>
      <c r="Q52" s="81">
        <f t="shared" si="6"/>
        <v>21.98</v>
      </c>
      <c r="R52" s="81">
        <f t="shared" si="10"/>
        <v>20.310000000000002</v>
      </c>
      <c r="S52" s="82"/>
      <c r="T52" s="81">
        <f t="shared" si="11"/>
        <v>20.987500000000001</v>
      </c>
      <c r="U52" s="81">
        <f>+(R51+O52+P52+Q52)/4</f>
        <v>20.865833333333335</v>
      </c>
    </row>
    <row r="53" spans="1:21" s="24" customFormat="1" x14ac:dyDescent="0.2">
      <c r="A53" s="83">
        <v>2008</v>
      </c>
      <c r="B53" s="81">
        <v>20.239999999999998</v>
      </c>
      <c r="C53" s="81">
        <v>20.21</v>
      </c>
      <c r="D53" s="81">
        <v>20.65</v>
      </c>
      <c r="E53" s="81">
        <v>20.54</v>
      </c>
      <c r="F53" s="81">
        <v>20.83</v>
      </c>
      <c r="G53" s="81">
        <v>21.8</v>
      </c>
      <c r="H53" s="81">
        <v>23.76</v>
      </c>
      <c r="I53" s="81">
        <v>23.15</v>
      </c>
      <c r="J53" s="81">
        <v>23.1</v>
      </c>
      <c r="K53" s="81">
        <v>21.46</v>
      </c>
      <c r="L53" s="81">
        <v>19.829999999999998</v>
      </c>
      <c r="M53" s="81">
        <v>20</v>
      </c>
      <c r="N53" s="82"/>
      <c r="O53" s="81">
        <f t="shared" si="8"/>
        <v>20.366666666666667</v>
      </c>
      <c r="P53" s="81">
        <f t="shared" si="9"/>
        <v>21.056666666666668</v>
      </c>
      <c r="Q53" s="81">
        <f t="shared" si="6"/>
        <v>23.336666666666662</v>
      </c>
      <c r="R53" s="81">
        <f t="shared" si="10"/>
        <v>20.43</v>
      </c>
      <c r="S53" s="82"/>
      <c r="T53" s="81">
        <f t="shared" si="11"/>
        <v>21.297499999999999</v>
      </c>
      <c r="U53" s="81">
        <f>+(R52+O53+P53+Q53)/4</f>
        <v>21.267499999999998</v>
      </c>
    </row>
    <row r="54" spans="1:21" s="24" customFormat="1" x14ac:dyDescent="0.2">
      <c r="A54" s="83">
        <v>2009</v>
      </c>
      <c r="B54" s="81">
        <v>20.149999999999999</v>
      </c>
      <c r="C54" s="81">
        <v>19.829999999999998</v>
      </c>
      <c r="D54" s="81">
        <v>19.75</v>
      </c>
      <c r="E54" s="81">
        <v>21.58</v>
      </c>
      <c r="F54" s="81">
        <v>21.64</v>
      </c>
      <c r="G54" s="81">
        <v>22.47</v>
      </c>
      <c r="H54" s="81">
        <v>23.02</v>
      </c>
      <c r="I54" s="81">
        <v>26.18</v>
      </c>
      <c r="J54" s="81">
        <v>28.91</v>
      </c>
      <c r="K54" s="81">
        <v>30.48</v>
      </c>
      <c r="L54" s="81">
        <v>31.86</v>
      </c>
      <c r="M54" s="81">
        <v>33.299999999999997</v>
      </c>
      <c r="N54" s="82"/>
      <c r="O54" s="81">
        <f t="shared" si="8"/>
        <v>19.91</v>
      </c>
      <c r="P54" s="81">
        <f t="shared" si="9"/>
        <v>21.896666666666665</v>
      </c>
      <c r="Q54" s="81">
        <f t="shared" si="6"/>
        <v>26.036666666666665</v>
      </c>
      <c r="R54" s="81">
        <f t="shared" si="10"/>
        <v>31.88</v>
      </c>
      <c r="S54" s="82"/>
      <c r="T54" s="81">
        <f t="shared" si="11"/>
        <v>24.930833333333332</v>
      </c>
      <c r="U54" s="81">
        <f t="shared" ref="U54:U59" si="12">(R53+O54+P54+Q54)/4</f>
        <v>22.068333333333332</v>
      </c>
    </row>
    <row r="55" spans="1:21" s="24" customFormat="1" x14ac:dyDescent="0.2">
      <c r="A55" s="83">
        <v>2010</v>
      </c>
      <c r="B55" s="81">
        <v>39.36</v>
      </c>
      <c r="C55" s="81">
        <v>40.130000000000003</v>
      </c>
      <c r="D55" s="81">
        <v>35.11</v>
      </c>
      <c r="E55" s="81">
        <v>30.86</v>
      </c>
      <c r="F55" s="81">
        <v>30.89</v>
      </c>
      <c r="G55" s="81">
        <v>32.729999999999997</v>
      </c>
      <c r="H55" s="81">
        <v>33.659999999999997</v>
      </c>
      <c r="I55" s="81">
        <v>34.24</v>
      </c>
      <c r="J55" s="81">
        <v>38.17</v>
      </c>
      <c r="K55" s="81">
        <v>39.299999999999997</v>
      </c>
      <c r="L55" s="81">
        <v>38.840000000000003</v>
      </c>
      <c r="M55" s="81">
        <v>38.35</v>
      </c>
      <c r="N55" s="82"/>
      <c r="O55" s="81">
        <f t="shared" si="8"/>
        <v>38.200000000000003</v>
      </c>
      <c r="P55" s="81">
        <f t="shared" si="9"/>
        <v>31.493333333333329</v>
      </c>
      <c r="Q55" s="81">
        <f t="shared" si="6"/>
        <v>35.356666666666669</v>
      </c>
      <c r="R55" s="81">
        <f t="shared" si="10"/>
        <v>38.830000000000005</v>
      </c>
      <c r="S55" s="82"/>
      <c r="T55" s="81">
        <f t="shared" si="11"/>
        <v>35.97</v>
      </c>
      <c r="U55" s="81">
        <f t="shared" si="12"/>
        <v>34.232500000000002</v>
      </c>
    </row>
    <row r="56" spans="1:21" s="24" customFormat="1" x14ac:dyDescent="0.2">
      <c r="A56" s="83">
        <v>2011</v>
      </c>
      <c r="B56" s="81">
        <v>38.46</v>
      </c>
      <c r="C56" s="81">
        <v>39.69</v>
      </c>
      <c r="D56" s="81">
        <v>39.65</v>
      </c>
      <c r="E56" s="81">
        <v>38.32</v>
      </c>
      <c r="F56" s="81">
        <v>35.04</v>
      </c>
      <c r="G56" s="81">
        <v>35.65</v>
      </c>
      <c r="H56" s="81">
        <v>37.93</v>
      </c>
      <c r="I56" s="81">
        <v>40.159999999999997</v>
      </c>
      <c r="J56" s="81">
        <v>40.15</v>
      </c>
      <c r="K56" s="81">
        <v>38.19</v>
      </c>
      <c r="L56" s="81">
        <v>37.92</v>
      </c>
      <c r="M56" s="81">
        <v>36.32</v>
      </c>
      <c r="N56" s="82"/>
      <c r="O56" s="81">
        <f t="shared" si="8"/>
        <v>39.266666666666673</v>
      </c>
      <c r="P56" s="81">
        <f t="shared" si="9"/>
        <v>36.336666666666666</v>
      </c>
      <c r="Q56" s="81">
        <f t="shared" si="6"/>
        <v>39.413333333333334</v>
      </c>
      <c r="R56" s="81">
        <f t="shared" si="10"/>
        <v>37.476666666666667</v>
      </c>
      <c r="S56" s="82"/>
      <c r="T56" s="81">
        <f t="shared" si="11"/>
        <v>38.123333333333335</v>
      </c>
      <c r="U56" s="81">
        <f t="shared" si="12"/>
        <v>38.461666666666666</v>
      </c>
    </row>
    <row r="57" spans="1:21" s="24" customFormat="1" x14ac:dyDescent="0.2">
      <c r="A57" s="83">
        <v>2012</v>
      </c>
      <c r="B57" s="81">
        <v>34.69</v>
      </c>
      <c r="C57" s="81">
        <v>33.57</v>
      </c>
      <c r="D57" s="81">
        <v>34.94</v>
      </c>
      <c r="E57" s="81">
        <v>31.87</v>
      </c>
      <c r="F57" s="81">
        <v>30.2</v>
      </c>
      <c r="G57" s="81">
        <v>28.89</v>
      </c>
      <c r="H57" s="81">
        <v>28.68</v>
      </c>
      <c r="I57" s="81">
        <v>28.84</v>
      </c>
      <c r="J57" s="81">
        <v>26.27</v>
      </c>
      <c r="K57" s="81">
        <v>23.89</v>
      </c>
      <c r="L57" s="81">
        <v>22.52</v>
      </c>
      <c r="M57" s="81">
        <v>22.41</v>
      </c>
      <c r="N57" s="82"/>
      <c r="O57" s="81">
        <f t="shared" si="8"/>
        <v>34.4</v>
      </c>
      <c r="P57" s="81">
        <f t="shared" si="9"/>
        <v>30.320000000000004</v>
      </c>
      <c r="Q57" s="81">
        <f t="shared" si="6"/>
        <v>27.929999999999996</v>
      </c>
      <c r="R57" s="81">
        <f t="shared" si="10"/>
        <v>22.939999999999998</v>
      </c>
      <c r="S57" s="82"/>
      <c r="T57" s="81">
        <f t="shared" si="11"/>
        <v>28.897499999999997</v>
      </c>
      <c r="U57" s="81">
        <f t="shared" si="12"/>
        <v>32.531666666666666</v>
      </c>
    </row>
    <row r="58" spans="1:21" s="24" customFormat="1" x14ac:dyDescent="0.2">
      <c r="A58" s="83">
        <v>2013</v>
      </c>
      <c r="B58" s="81">
        <v>21.2</v>
      </c>
      <c r="C58" s="81">
        <v>20.72</v>
      </c>
      <c r="D58" s="81">
        <v>20.82</v>
      </c>
      <c r="E58" s="81">
        <v>20.38</v>
      </c>
      <c r="F58" s="81">
        <v>19.510000000000002</v>
      </c>
      <c r="G58" s="81">
        <v>19.309999999999999</v>
      </c>
      <c r="H58" s="81">
        <v>19.22</v>
      </c>
      <c r="I58" s="81">
        <v>20.97</v>
      </c>
      <c r="J58" s="81">
        <v>21.05</v>
      </c>
      <c r="K58" s="81">
        <v>21.82</v>
      </c>
      <c r="L58" s="81">
        <v>20.61</v>
      </c>
      <c r="M58" s="81">
        <v>19.95</v>
      </c>
      <c r="N58" s="82"/>
      <c r="O58" s="81">
        <f t="shared" si="8"/>
        <v>20.913333333333334</v>
      </c>
      <c r="P58" s="81">
        <f t="shared" si="9"/>
        <v>19.733333333333334</v>
      </c>
      <c r="Q58" s="81">
        <f t="shared" si="6"/>
        <v>20.41333333333333</v>
      </c>
      <c r="R58" s="81">
        <f t="shared" si="10"/>
        <v>20.793333333333333</v>
      </c>
      <c r="S58" s="82"/>
      <c r="T58" s="81">
        <f t="shared" si="11"/>
        <v>20.463333333333335</v>
      </c>
      <c r="U58" s="81">
        <f t="shared" si="12"/>
        <v>21</v>
      </c>
    </row>
    <row r="59" spans="1:21" s="31" customFormat="1" x14ac:dyDescent="0.2">
      <c r="A59" s="80">
        <v>2014</v>
      </c>
      <c r="B59" s="78">
        <v>20.27</v>
      </c>
      <c r="C59" s="78">
        <v>21.65</v>
      </c>
      <c r="D59" s="78">
        <v>22.03</v>
      </c>
      <c r="E59" s="78">
        <v>24.33</v>
      </c>
      <c r="F59" s="78">
        <v>24.66</v>
      </c>
      <c r="G59" s="78">
        <v>25.65</v>
      </c>
      <c r="H59" s="78">
        <v>24.78</v>
      </c>
      <c r="I59" s="78">
        <v>25.64</v>
      </c>
      <c r="J59" s="78">
        <v>25.36</v>
      </c>
      <c r="K59" s="78"/>
      <c r="L59" s="78"/>
      <c r="M59" s="78"/>
      <c r="N59" s="79"/>
      <c r="O59" s="78">
        <f t="shared" si="8"/>
        <v>21.316666666666666</v>
      </c>
      <c r="P59" s="78">
        <f t="shared" si="9"/>
        <v>24.879999999999995</v>
      </c>
      <c r="Q59" s="78">
        <f t="shared" si="6"/>
        <v>25.26</v>
      </c>
      <c r="R59" s="78"/>
      <c r="S59" s="79"/>
      <c r="T59" s="78"/>
      <c r="U59" s="78">
        <f t="shared" si="12"/>
        <v>23.0625</v>
      </c>
    </row>
    <row r="60" spans="1:21" s="24" customFormat="1" ht="12.75" customHeight="1" x14ac:dyDescent="0.2">
      <c r="A60" s="77" t="s">
        <v>89</v>
      </c>
      <c r="B60" s="76"/>
      <c r="C60" s="76"/>
      <c r="D60" s="76"/>
      <c r="E60" s="76"/>
      <c r="F60" s="76"/>
      <c r="G60" s="76"/>
      <c r="H60" s="76"/>
      <c r="I60" s="76"/>
      <c r="J60" s="76"/>
      <c r="K60" s="76"/>
      <c r="L60" s="76"/>
      <c r="M60" s="76"/>
      <c r="N60" s="76"/>
      <c r="O60" s="76"/>
      <c r="P60" s="39"/>
      <c r="Q60" s="39"/>
      <c r="R60" s="39"/>
      <c r="S60" s="39"/>
      <c r="T60" s="39"/>
      <c r="U60" s="39"/>
    </row>
    <row r="61" spans="1:21" x14ac:dyDescent="0.2">
      <c r="A61" s="75" t="s">
        <v>88</v>
      </c>
      <c r="B61" s="74"/>
      <c r="C61" s="74"/>
      <c r="D61" s="74"/>
      <c r="E61" s="74"/>
      <c r="F61" s="74"/>
      <c r="G61" s="74"/>
      <c r="H61" s="74"/>
      <c r="I61" s="74"/>
      <c r="J61" s="74"/>
      <c r="K61" s="74"/>
      <c r="L61" s="74"/>
      <c r="M61" s="74"/>
      <c r="N61" s="74"/>
      <c r="O61" s="74"/>
      <c r="P61" s="41"/>
      <c r="Q61" s="41"/>
      <c r="R61" s="41"/>
      <c r="S61" s="41"/>
      <c r="T61" s="40"/>
      <c r="U61" s="41"/>
    </row>
    <row r="62" spans="1:21" x14ac:dyDescent="0.2">
      <c r="A62" s="75" t="s">
        <v>87</v>
      </c>
      <c r="B62" s="74"/>
      <c r="C62" s="74"/>
      <c r="D62" s="74"/>
      <c r="E62" s="74"/>
      <c r="F62" s="74"/>
      <c r="G62" s="74"/>
      <c r="H62" s="74"/>
      <c r="I62" s="74"/>
      <c r="J62" s="74"/>
      <c r="K62" s="74"/>
      <c r="L62" s="74"/>
      <c r="M62" s="74"/>
      <c r="N62" s="41"/>
      <c r="O62" s="41"/>
      <c r="P62" s="41"/>
      <c r="Q62" s="41"/>
      <c r="R62" s="41"/>
      <c r="S62" s="41"/>
      <c r="T62" s="41"/>
      <c r="U62" s="41"/>
    </row>
    <row r="63" spans="1:21" x14ac:dyDescent="0.2">
      <c r="A63" s="75" t="s">
        <v>86</v>
      </c>
      <c r="B63" s="74"/>
      <c r="C63" s="74"/>
      <c r="D63" s="74"/>
      <c r="E63" s="74"/>
      <c r="F63" s="74"/>
      <c r="G63" s="74"/>
      <c r="H63" s="74"/>
      <c r="I63" s="74"/>
      <c r="J63" s="74"/>
      <c r="K63" s="74"/>
      <c r="L63" s="74"/>
      <c r="M63" s="74"/>
      <c r="N63" s="41"/>
      <c r="O63" s="41"/>
      <c r="P63" s="41"/>
      <c r="Q63" s="41"/>
      <c r="R63" s="41"/>
      <c r="S63" s="41"/>
      <c r="T63" s="41"/>
      <c r="U63" s="41"/>
    </row>
    <row r="64" spans="1:21" x14ac:dyDescent="0.2">
      <c r="A64" s="26" t="s">
        <v>85</v>
      </c>
    </row>
    <row r="65" spans="8:8" x14ac:dyDescent="0.2">
      <c r="H65" s="73"/>
    </row>
  </sheetData>
  <pageMargins left="0.75" right="0.75" top="1" bottom="1" header="0.5" footer="0.5"/>
  <pageSetup scale="64"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topLeftCell="A31" workbookViewId="0">
      <selection activeCell="L48" sqref="L48"/>
    </sheetView>
  </sheetViews>
  <sheetFormatPr defaultColWidth="8.85546875" defaultRowHeight="12.75" x14ac:dyDescent="0.2"/>
  <cols>
    <col min="1" max="13" width="8.85546875" style="23"/>
    <col min="14" max="14" width="3.28515625" style="23" customWidth="1"/>
    <col min="15" max="18" width="8.85546875" style="23"/>
    <col min="19" max="19" width="4.42578125" style="23" customWidth="1"/>
    <col min="20" max="16384" width="8.85546875" style="23"/>
  </cols>
  <sheetData>
    <row r="1" spans="1:21" s="102" customFormat="1" ht="12" x14ac:dyDescent="0.2">
      <c r="A1" s="111" t="s">
        <v>97</v>
      </c>
      <c r="B1" s="110"/>
      <c r="C1" s="110"/>
      <c r="D1" s="110"/>
      <c r="E1" s="110"/>
      <c r="F1" s="110"/>
      <c r="G1" s="110"/>
      <c r="H1" s="110"/>
      <c r="I1" s="110"/>
      <c r="J1" s="110"/>
      <c r="K1" s="110"/>
      <c r="L1" s="110"/>
      <c r="M1" s="110"/>
      <c r="N1" s="110"/>
      <c r="O1" s="110"/>
      <c r="P1" s="110"/>
      <c r="Q1" s="110"/>
      <c r="R1" s="110"/>
      <c r="S1" s="110"/>
      <c r="T1" s="110"/>
      <c r="U1" s="110"/>
    </row>
    <row r="2" spans="1:21" s="102" customFormat="1" ht="12" x14ac:dyDescent="0.2">
      <c r="A2" s="110" t="s">
        <v>45</v>
      </c>
      <c r="B2" s="109" t="s">
        <v>44</v>
      </c>
      <c r="C2" s="109" t="s">
        <v>43</v>
      </c>
      <c r="D2" s="109" t="s">
        <v>42</v>
      </c>
      <c r="E2" s="109" t="s">
        <v>41</v>
      </c>
      <c r="F2" s="109" t="s">
        <v>40</v>
      </c>
      <c r="G2" s="109" t="s">
        <v>39</v>
      </c>
      <c r="H2" s="109" t="s">
        <v>38</v>
      </c>
      <c r="I2" s="109" t="s">
        <v>37</v>
      </c>
      <c r="J2" s="109" t="s">
        <v>36</v>
      </c>
      <c r="K2" s="109" t="s">
        <v>35</v>
      </c>
      <c r="L2" s="109" t="s">
        <v>34</v>
      </c>
      <c r="M2" s="109" t="s">
        <v>33</v>
      </c>
      <c r="N2" s="110" t="s">
        <v>3</v>
      </c>
      <c r="O2" s="109" t="s">
        <v>32</v>
      </c>
      <c r="P2" s="109" t="s">
        <v>31</v>
      </c>
      <c r="Q2" s="109" t="s">
        <v>30</v>
      </c>
      <c r="R2" s="109" t="s">
        <v>29</v>
      </c>
      <c r="S2" s="109" t="s">
        <v>3</v>
      </c>
      <c r="T2" s="109" t="s">
        <v>28</v>
      </c>
      <c r="U2" s="109" t="s">
        <v>27</v>
      </c>
    </row>
    <row r="3" spans="1:21" s="102" customFormat="1" ht="12" x14ac:dyDescent="0.2">
      <c r="B3" s="108" t="s">
        <v>26</v>
      </c>
      <c r="C3" s="108"/>
      <c r="D3" s="108"/>
      <c r="E3" s="108"/>
      <c r="F3" s="108"/>
      <c r="G3" s="108"/>
      <c r="H3" s="108"/>
      <c r="I3" s="108"/>
      <c r="J3" s="108"/>
      <c r="K3" s="108"/>
      <c r="L3" s="108"/>
      <c r="M3" s="108"/>
      <c r="N3" s="108"/>
      <c r="O3" s="108"/>
      <c r="P3" s="108"/>
      <c r="Q3" s="108"/>
      <c r="R3" s="108"/>
      <c r="S3" s="108"/>
      <c r="T3" s="108"/>
      <c r="U3" s="108"/>
    </row>
    <row r="4" spans="1:21" s="102" customFormat="1" ht="12" x14ac:dyDescent="0.2">
      <c r="A4" s="107" t="s">
        <v>73</v>
      </c>
      <c r="B4" s="103">
        <v>2.97</v>
      </c>
      <c r="C4" s="103">
        <v>3.02</v>
      </c>
      <c r="D4" s="103">
        <v>3.05</v>
      </c>
      <c r="E4" s="103">
        <v>3.04</v>
      </c>
      <c r="F4" s="103">
        <v>3.05</v>
      </c>
      <c r="G4" s="103">
        <v>2.97</v>
      </c>
      <c r="H4" s="103">
        <v>3.26</v>
      </c>
      <c r="I4" s="103">
        <v>3.31</v>
      </c>
      <c r="J4" s="103">
        <v>3.25</v>
      </c>
      <c r="K4" s="103">
        <v>3.25</v>
      </c>
      <c r="L4" s="103">
        <v>3.25</v>
      </c>
      <c r="M4" s="103">
        <v>3.25</v>
      </c>
      <c r="N4" s="103"/>
      <c r="O4" s="103">
        <f t="shared" ref="O4:O31" si="0">AVERAGE(B4:D4)</f>
        <v>3.0133333333333332</v>
      </c>
      <c r="P4" s="103">
        <f t="shared" ref="P4:P35" si="1">AVERAGE(E4:G4)</f>
        <v>3.02</v>
      </c>
      <c r="Q4" s="103">
        <f t="shared" ref="Q4:Q35" si="2">AVERAGE(H4:J4)</f>
        <v>3.2733333333333334</v>
      </c>
      <c r="R4" s="103">
        <f t="shared" ref="R4:R31" si="3">AVERAGE(K4:M4)</f>
        <v>3.25</v>
      </c>
      <c r="S4" s="103" t="s">
        <v>96</v>
      </c>
      <c r="T4" s="103">
        <f t="shared" ref="T4:T31" si="4">AVERAGE(B4:M4)</f>
        <v>3.1391666666666667</v>
      </c>
      <c r="U4" s="103">
        <v>3.08</v>
      </c>
    </row>
    <row r="5" spans="1:21" s="102" customFormat="1" ht="12" x14ac:dyDescent="0.2">
      <c r="A5" s="107" t="s">
        <v>72</v>
      </c>
      <c r="B5" s="103">
        <v>3.03</v>
      </c>
      <c r="C5" s="103">
        <v>2.97</v>
      </c>
      <c r="D5" s="103">
        <v>2.97</v>
      </c>
      <c r="E5" s="103">
        <v>3.14</v>
      </c>
      <c r="F5" s="103">
        <v>3.35</v>
      </c>
      <c r="G5" s="103">
        <v>3.2</v>
      </c>
      <c r="H5" s="103">
        <v>3.05</v>
      </c>
      <c r="I5" s="103">
        <v>2.8</v>
      </c>
      <c r="J5" s="103">
        <v>2.69</v>
      </c>
      <c r="K5" s="103">
        <v>2.73</v>
      </c>
      <c r="L5" s="103">
        <v>2.5299999999999998</v>
      </c>
      <c r="M5" s="103">
        <v>2.46</v>
      </c>
      <c r="N5" s="103"/>
      <c r="O5" s="103">
        <f t="shared" si="0"/>
        <v>2.99</v>
      </c>
      <c r="P5" s="103">
        <f t="shared" si="1"/>
        <v>3.2300000000000004</v>
      </c>
      <c r="Q5" s="103">
        <f t="shared" si="2"/>
        <v>2.8466666666666662</v>
      </c>
      <c r="R5" s="103">
        <f t="shared" si="3"/>
        <v>2.5733333333333333</v>
      </c>
      <c r="S5" s="103" t="s">
        <v>96</v>
      </c>
      <c r="T5" s="103">
        <f t="shared" si="4"/>
        <v>2.91</v>
      </c>
      <c r="U5" s="103">
        <f t="shared" ref="U5:U28" si="5">(+O5+P5+Q5+R4)/4</f>
        <v>3.0791666666666666</v>
      </c>
    </row>
    <row r="6" spans="1:21" s="102" customFormat="1" ht="12" x14ac:dyDescent="0.2">
      <c r="A6" s="107" t="s">
        <v>71</v>
      </c>
      <c r="B6" s="103">
        <v>2.2999999999999998</v>
      </c>
      <c r="C6" s="103">
        <v>2.36</v>
      </c>
      <c r="D6" s="103">
        <v>2.65</v>
      </c>
      <c r="E6" s="103">
        <v>2.69</v>
      </c>
      <c r="F6" s="103">
        <v>2.6</v>
      </c>
      <c r="G6" s="103">
        <v>2.63</v>
      </c>
      <c r="H6" s="103">
        <v>2.92</v>
      </c>
      <c r="I6" s="103">
        <v>3.24</v>
      </c>
      <c r="J6" s="103">
        <v>3.18</v>
      </c>
      <c r="K6" s="103">
        <v>3.28</v>
      </c>
      <c r="L6" s="103">
        <v>3.65</v>
      </c>
      <c r="M6" s="103">
        <v>4.29</v>
      </c>
      <c r="N6" s="103"/>
      <c r="O6" s="103">
        <f t="shared" si="0"/>
        <v>2.436666666666667</v>
      </c>
      <c r="P6" s="103">
        <f t="shared" si="1"/>
        <v>2.64</v>
      </c>
      <c r="Q6" s="103">
        <f t="shared" si="2"/>
        <v>3.1133333333333333</v>
      </c>
      <c r="R6" s="103">
        <f t="shared" si="3"/>
        <v>3.7399999999999998</v>
      </c>
      <c r="S6" s="103" t="s">
        <v>96</v>
      </c>
      <c r="T6" s="103">
        <f t="shared" si="4"/>
        <v>2.9824999999999999</v>
      </c>
      <c r="U6" s="103">
        <f t="shared" si="5"/>
        <v>2.6908333333333339</v>
      </c>
    </row>
    <row r="7" spans="1:21" s="102" customFormat="1" ht="12" x14ac:dyDescent="0.2">
      <c r="A7" s="107" t="s">
        <v>70</v>
      </c>
      <c r="B7" s="103">
        <v>5.41</v>
      </c>
      <c r="C7" s="103">
        <v>6.06</v>
      </c>
      <c r="D7" s="103">
        <v>6.62</v>
      </c>
      <c r="E7" s="103">
        <v>7.65</v>
      </c>
      <c r="F7" s="103">
        <v>10.36</v>
      </c>
      <c r="G7" s="103">
        <v>9.92</v>
      </c>
      <c r="H7" s="103">
        <v>9.0500000000000007</v>
      </c>
      <c r="I7" s="103">
        <v>6.63</v>
      </c>
      <c r="J7" s="103">
        <v>7.63</v>
      </c>
      <c r="K7" s="103">
        <v>10.67</v>
      </c>
      <c r="L7" s="103">
        <v>11.63</v>
      </c>
      <c r="M7" s="103">
        <v>10.36</v>
      </c>
      <c r="N7" s="103"/>
      <c r="O7" s="103">
        <f t="shared" si="0"/>
        <v>6.03</v>
      </c>
      <c r="P7" s="103">
        <f t="shared" si="1"/>
        <v>9.31</v>
      </c>
      <c r="Q7" s="103">
        <f t="shared" si="2"/>
        <v>7.77</v>
      </c>
      <c r="R7" s="103">
        <f t="shared" si="3"/>
        <v>10.886666666666665</v>
      </c>
      <c r="S7" s="103" t="s">
        <v>96</v>
      </c>
      <c r="T7" s="103">
        <f t="shared" si="4"/>
        <v>8.4991666666666674</v>
      </c>
      <c r="U7" s="103">
        <f t="shared" si="5"/>
        <v>6.7124999999999995</v>
      </c>
    </row>
    <row r="8" spans="1:21" s="102" customFormat="1" ht="12" x14ac:dyDescent="0.2">
      <c r="A8" s="107" t="s">
        <v>69</v>
      </c>
      <c r="B8" s="103">
        <v>10.64</v>
      </c>
      <c r="C8" s="103">
        <v>9.11</v>
      </c>
      <c r="D8" s="103">
        <v>7.43</v>
      </c>
      <c r="E8" s="103">
        <v>8.0500000000000007</v>
      </c>
      <c r="F8" s="103">
        <v>7.12</v>
      </c>
      <c r="G8" s="103">
        <v>5.33</v>
      </c>
      <c r="H8" s="103">
        <v>4.8</v>
      </c>
      <c r="I8" s="103">
        <v>4.37</v>
      </c>
      <c r="J8" s="103">
        <v>3.71</v>
      </c>
      <c r="K8" s="103">
        <v>3.7</v>
      </c>
      <c r="L8" s="103">
        <v>3.4</v>
      </c>
      <c r="M8" s="103">
        <v>2.76</v>
      </c>
      <c r="N8" s="103"/>
      <c r="O8" s="103">
        <f t="shared" si="0"/>
        <v>9.06</v>
      </c>
      <c r="P8" s="103">
        <f t="shared" si="1"/>
        <v>6.833333333333333</v>
      </c>
      <c r="Q8" s="103">
        <f t="shared" si="2"/>
        <v>4.293333333333333</v>
      </c>
      <c r="R8" s="103">
        <f t="shared" si="3"/>
        <v>3.2866666666666666</v>
      </c>
      <c r="S8" s="103" t="s">
        <v>96</v>
      </c>
      <c r="T8" s="103">
        <f t="shared" si="4"/>
        <v>5.8683333333333332</v>
      </c>
      <c r="U8" s="103">
        <f t="shared" si="5"/>
        <v>7.7683333333333326</v>
      </c>
    </row>
    <row r="9" spans="1:21" s="102" customFormat="1" ht="12" x14ac:dyDescent="0.2">
      <c r="A9" s="107" t="s">
        <v>68</v>
      </c>
      <c r="B9" s="103">
        <v>2.41</v>
      </c>
      <c r="C9" s="103">
        <v>2.25</v>
      </c>
      <c r="D9" s="103">
        <v>2.63</v>
      </c>
      <c r="E9" s="103">
        <v>2.4</v>
      </c>
      <c r="F9" s="103">
        <v>2.35</v>
      </c>
      <c r="G9" s="103">
        <v>1.96</v>
      </c>
      <c r="H9" s="103">
        <v>1.94</v>
      </c>
      <c r="I9" s="103">
        <v>1.79</v>
      </c>
      <c r="J9" s="103">
        <v>1.85</v>
      </c>
      <c r="K9" s="103">
        <v>2.0299999999999998</v>
      </c>
      <c r="L9" s="103">
        <v>1.81</v>
      </c>
      <c r="M9" s="103">
        <v>1.96</v>
      </c>
      <c r="N9" s="103"/>
      <c r="O9" s="103">
        <f t="shared" si="0"/>
        <v>2.4300000000000002</v>
      </c>
      <c r="P9" s="103">
        <f t="shared" si="1"/>
        <v>2.2366666666666668</v>
      </c>
      <c r="Q9" s="103">
        <f t="shared" si="2"/>
        <v>1.86</v>
      </c>
      <c r="R9" s="103">
        <f t="shared" si="3"/>
        <v>1.9333333333333333</v>
      </c>
      <c r="S9" s="103" t="s">
        <v>96</v>
      </c>
      <c r="T9" s="103">
        <f t="shared" si="4"/>
        <v>2.1150000000000002</v>
      </c>
      <c r="U9" s="103">
        <f t="shared" si="5"/>
        <v>2.4533333333333336</v>
      </c>
    </row>
    <row r="10" spans="1:21" s="102" customFormat="1" ht="12" x14ac:dyDescent="0.2">
      <c r="A10" s="107" t="s">
        <v>67</v>
      </c>
      <c r="B10" s="103">
        <v>2.4700000000000002</v>
      </c>
      <c r="C10" s="103">
        <v>2.25</v>
      </c>
      <c r="D10" s="103">
        <v>2.17</v>
      </c>
      <c r="E10" s="103">
        <v>2.09</v>
      </c>
      <c r="F10" s="103">
        <v>2.09</v>
      </c>
      <c r="G10" s="103">
        <v>1.72</v>
      </c>
      <c r="H10" s="103">
        <v>1.78</v>
      </c>
      <c r="I10" s="103">
        <v>1.69</v>
      </c>
      <c r="J10" s="103">
        <v>1.55</v>
      </c>
      <c r="K10" s="103">
        <v>1.59</v>
      </c>
      <c r="L10" s="103">
        <v>1.47</v>
      </c>
      <c r="M10" s="103">
        <v>1.41</v>
      </c>
      <c r="N10" s="103"/>
      <c r="O10" s="103">
        <f t="shared" si="0"/>
        <v>2.2966666666666669</v>
      </c>
      <c r="P10" s="103">
        <f t="shared" si="1"/>
        <v>1.9666666666666666</v>
      </c>
      <c r="Q10" s="103">
        <f t="shared" si="2"/>
        <v>1.6733333333333331</v>
      </c>
      <c r="R10" s="103">
        <f t="shared" si="3"/>
        <v>1.49</v>
      </c>
      <c r="S10" s="103" t="s">
        <v>96</v>
      </c>
      <c r="T10" s="103">
        <f t="shared" si="4"/>
        <v>1.8566666666666667</v>
      </c>
      <c r="U10" s="103">
        <f t="shared" si="5"/>
        <v>1.9675</v>
      </c>
    </row>
    <row r="11" spans="1:21" s="102" customFormat="1" ht="12" x14ac:dyDescent="0.2">
      <c r="A11" s="107" t="s">
        <v>66</v>
      </c>
      <c r="B11" s="103">
        <v>1.35</v>
      </c>
      <c r="C11" s="103">
        <v>1.71</v>
      </c>
      <c r="D11" s="103">
        <v>1.61</v>
      </c>
      <c r="E11" s="103">
        <v>2.1</v>
      </c>
      <c r="F11" s="103">
        <v>2.59</v>
      </c>
      <c r="G11" s="103">
        <v>2.52</v>
      </c>
      <c r="H11" s="103">
        <v>1.9</v>
      </c>
      <c r="I11" s="103">
        <v>1.68</v>
      </c>
      <c r="J11" s="103">
        <v>1.8</v>
      </c>
      <c r="K11" s="103">
        <v>2.15</v>
      </c>
      <c r="L11" s="103">
        <v>2.3199999999999998</v>
      </c>
      <c r="M11" s="103">
        <v>2.17</v>
      </c>
      <c r="N11" s="103"/>
      <c r="O11" s="103">
        <f t="shared" si="0"/>
        <v>1.5566666666666666</v>
      </c>
      <c r="P11" s="103">
        <f t="shared" si="1"/>
        <v>2.4033333333333329</v>
      </c>
      <c r="Q11" s="103">
        <f t="shared" si="2"/>
        <v>1.7933333333333332</v>
      </c>
      <c r="R11" s="103">
        <f t="shared" si="3"/>
        <v>2.2133333333333334</v>
      </c>
      <c r="S11" s="103" t="s">
        <v>96</v>
      </c>
      <c r="T11" s="103">
        <f t="shared" si="4"/>
        <v>1.9916666666666665</v>
      </c>
      <c r="U11" s="103">
        <f t="shared" si="5"/>
        <v>1.8108333333333333</v>
      </c>
    </row>
    <row r="12" spans="1:21" s="102" customFormat="1" ht="12" x14ac:dyDescent="0.2">
      <c r="A12" s="107" t="s">
        <v>65</v>
      </c>
      <c r="B12" s="103">
        <v>2.2000000000000002</v>
      </c>
      <c r="C12" s="103">
        <v>2.17</v>
      </c>
      <c r="D12" s="103">
        <v>1.93</v>
      </c>
      <c r="E12" s="103">
        <v>1.84</v>
      </c>
      <c r="F12" s="103">
        <v>1.98</v>
      </c>
      <c r="G12" s="103">
        <v>1.78</v>
      </c>
      <c r="H12" s="103">
        <v>1.71</v>
      </c>
      <c r="I12" s="103">
        <v>1.66</v>
      </c>
      <c r="J12" s="103">
        <v>1.45</v>
      </c>
      <c r="K12" s="103">
        <v>1.9</v>
      </c>
      <c r="L12" s="103">
        <v>2.39</v>
      </c>
      <c r="M12" s="103">
        <v>2.77</v>
      </c>
      <c r="N12" s="103"/>
      <c r="O12" s="103">
        <f t="shared" si="0"/>
        <v>2.1</v>
      </c>
      <c r="P12" s="103">
        <f t="shared" si="1"/>
        <v>1.8666666666666669</v>
      </c>
      <c r="Q12" s="103">
        <f t="shared" si="2"/>
        <v>1.6066666666666667</v>
      </c>
      <c r="R12" s="103">
        <f t="shared" si="3"/>
        <v>2.3533333333333335</v>
      </c>
      <c r="S12" s="103" t="s">
        <v>96</v>
      </c>
      <c r="T12" s="103">
        <f t="shared" si="4"/>
        <v>1.9816666666666665</v>
      </c>
      <c r="U12" s="103">
        <f t="shared" si="5"/>
        <v>1.9466666666666668</v>
      </c>
    </row>
    <row r="13" spans="1:21" s="102" customFormat="1" ht="12" x14ac:dyDescent="0.2">
      <c r="A13" s="107" t="s">
        <v>64</v>
      </c>
      <c r="B13" s="103">
        <v>2.95</v>
      </c>
      <c r="C13" s="103">
        <v>3.23</v>
      </c>
      <c r="D13" s="103">
        <v>3.7</v>
      </c>
      <c r="E13" s="103">
        <v>3.76</v>
      </c>
      <c r="F13" s="103">
        <v>3.78</v>
      </c>
      <c r="G13" s="103">
        <v>3.95</v>
      </c>
      <c r="H13" s="103">
        <v>3.72</v>
      </c>
      <c r="I13" s="103">
        <v>3.18</v>
      </c>
      <c r="J13" s="103">
        <v>3.1</v>
      </c>
      <c r="K13" s="103">
        <v>3.12</v>
      </c>
      <c r="L13" s="103">
        <v>3.08</v>
      </c>
      <c r="M13" s="103">
        <v>2.86</v>
      </c>
      <c r="N13" s="103"/>
      <c r="O13" s="103">
        <f t="shared" si="0"/>
        <v>3.293333333333333</v>
      </c>
      <c r="P13" s="103">
        <f t="shared" si="1"/>
        <v>3.8299999999999996</v>
      </c>
      <c r="Q13" s="103">
        <f t="shared" si="2"/>
        <v>3.3333333333333335</v>
      </c>
      <c r="R13" s="103">
        <f t="shared" si="3"/>
        <v>3.02</v>
      </c>
      <c r="S13" s="103" t="s">
        <v>96</v>
      </c>
      <c r="T13" s="103">
        <f t="shared" si="4"/>
        <v>3.3691666666666662</v>
      </c>
      <c r="U13" s="103">
        <f t="shared" si="5"/>
        <v>3.2025000000000001</v>
      </c>
    </row>
    <row r="14" spans="1:21" s="102" customFormat="1" ht="12" x14ac:dyDescent="0.2">
      <c r="A14" s="107" t="s">
        <v>63</v>
      </c>
      <c r="B14" s="103">
        <v>3.12</v>
      </c>
      <c r="C14" s="103">
        <v>3.23</v>
      </c>
      <c r="D14" s="103">
        <v>3.44</v>
      </c>
      <c r="E14" s="103">
        <v>3.61</v>
      </c>
      <c r="F14" s="103">
        <v>3.75</v>
      </c>
      <c r="G14" s="103">
        <v>3.82</v>
      </c>
      <c r="H14" s="103">
        <v>3.86</v>
      </c>
      <c r="I14" s="103">
        <v>3.89</v>
      </c>
      <c r="J14" s="103">
        <v>3.93</v>
      </c>
      <c r="K14" s="103">
        <v>3.99</v>
      </c>
      <c r="L14" s="103">
        <v>4.18</v>
      </c>
      <c r="M14" s="103">
        <v>4.16</v>
      </c>
      <c r="N14" s="103"/>
      <c r="O14" s="103">
        <f t="shared" si="0"/>
        <v>3.2633333333333332</v>
      </c>
      <c r="P14" s="103">
        <f t="shared" si="1"/>
        <v>3.7266666666666666</v>
      </c>
      <c r="Q14" s="103">
        <f t="shared" si="2"/>
        <v>3.8933333333333331</v>
      </c>
      <c r="R14" s="103">
        <f t="shared" si="3"/>
        <v>4.1100000000000003</v>
      </c>
      <c r="S14" s="103" t="s">
        <v>96</v>
      </c>
      <c r="T14" s="103">
        <f t="shared" si="4"/>
        <v>3.7483333333333335</v>
      </c>
      <c r="U14" s="103">
        <f t="shared" si="5"/>
        <v>3.4758333333333331</v>
      </c>
    </row>
    <row r="15" spans="1:21" s="102" customFormat="1" ht="12" x14ac:dyDescent="0.2">
      <c r="A15" s="107" t="s">
        <v>62</v>
      </c>
      <c r="B15" s="103">
        <v>4.7300000000000004</v>
      </c>
      <c r="C15" s="103">
        <v>4.83</v>
      </c>
      <c r="D15" s="103">
        <v>4.71</v>
      </c>
      <c r="E15" s="103">
        <v>4.6100000000000003</v>
      </c>
      <c r="F15" s="103">
        <v>4.3499999999999996</v>
      </c>
      <c r="G15" s="103">
        <v>4.1399999999999997</v>
      </c>
      <c r="H15" s="103">
        <v>4.2</v>
      </c>
      <c r="I15" s="103">
        <v>4.37</v>
      </c>
      <c r="J15" s="103">
        <v>3.99</v>
      </c>
      <c r="K15" s="103">
        <v>4.18</v>
      </c>
      <c r="L15" s="103">
        <v>4.2</v>
      </c>
      <c r="M15" s="103">
        <v>5.95</v>
      </c>
      <c r="N15" s="103"/>
      <c r="O15" s="103">
        <f t="shared" si="0"/>
        <v>4.7566666666666668</v>
      </c>
      <c r="P15" s="103">
        <f t="shared" si="1"/>
        <v>4.3666666666666671</v>
      </c>
      <c r="Q15" s="103">
        <f t="shared" si="2"/>
        <v>4.1866666666666665</v>
      </c>
      <c r="R15" s="103">
        <f t="shared" si="3"/>
        <v>4.7766666666666664</v>
      </c>
      <c r="S15" s="103" t="s">
        <v>96</v>
      </c>
      <c r="T15" s="103">
        <f t="shared" si="4"/>
        <v>4.5216666666666674</v>
      </c>
      <c r="U15" s="103">
        <f t="shared" si="5"/>
        <v>4.3550000000000004</v>
      </c>
    </row>
    <row r="16" spans="1:21" s="102" customFormat="1" ht="12" x14ac:dyDescent="0.2">
      <c r="A16" s="107" t="s">
        <v>61</v>
      </c>
      <c r="B16" s="103">
        <v>8.25</v>
      </c>
      <c r="C16" s="103">
        <v>8.6199999999999992</v>
      </c>
      <c r="D16" s="103">
        <v>8.73</v>
      </c>
      <c r="E16" s="103">
        <v>7.29</v>
      </c>
      <c r="F16" s="103">
        <v>7.01</v>
      </c>
      <c r="G16" s="103">
        <v>6.58</v>
      </c>
      <c r="H16" s="103">
        <v>5.58</v>
      </c>
      <c r="I16" s="103">
        <v>6.28</v>
      </c>
      <c r="J16" s="103">
        <v>7.04</v>
      </c>
      <c r="K16" s="103">
        <v>7.42</v>
      </c>
      <c r="L16" s="103">
        <v>7.25</v>
      </c>
      <c r="M16" s="103">
        <v>9.08</v>
      </c>
      <c r="N16" s="103"/>
      <c r="O16" s="103">
        <f t="shared" si="0"/>
        <v>8.5333333333333332</v>
      </c>
      <c r="P16" s="103">
        <f t="shared" si="1"/>
        <v>6.9600000000000009</v>
      </c>
      <c r="Q16" s="103">
        <f t="shared" si="2"/>
        <v>6.3</v>
      </c>
      <c r="R16" s="103">
        <f t="shared" si="3"/>
        <v>7.916666666666667</v>
      </c>
      <c r="S16" s="103" t="s">
        <v>96</v>
      </c>
      <c r="T16" s="103">
        <f t="shared" si="4"/>
        <v>7.4274999999999993</v>
      </c>
      <c r="U16" s="103">
        <f t="shared" si="5"/>
        <v>6.6425000000000001</v>
      </c>
    </row>
    <row r="17" spans="1:21" s="102" customFormat="1" ht="12" x14ac:dyDescent="0.2">
      <c r="A17" s="107" t="s">
        <v>60</v>
      </c>
      <c r="B17" s="103">
        <v>9.4</v>
      </c>
      <c r="C17" s="103">
        <v>9.06</v>
      </c>
      <c r="D17" s="103">
        <v>8.89</v>
      </c>
      <c r="E17" s="103">
        <v>9.06</v>
      </c>
      <c r="F17" s="103">
        <v>9.67</v>
      </c>
      <c r="G17" s="103">
        <v>9.77</v>
      </c>
      <c r="H17" s="103">
        <v>9.81</v>
      </c>
      <c r="I17" s="103">
        <v>9.09</v>
      </c>
      <c r="J17" s="103">
        <v>9.01</v>
      </c>
      <c r="K17" s="103">
        <v>9.56</v>
      </c>
      <c r="L17" s="103">
        <v>10.14</v>
      </c>
      <c r="M17" s="103">
        <v>11.83</v>
      </c>
      <c r="N17" s="103"/>
      <c r="O17" s="103">
        <f t="shared" si="0"/>
        <v>9.1166666666666671</v>
      </c>
      <c r="P17" s="103">
        <f t="shared" si="1"/>
        <v>9.5</v>
      </c>
      <c r="Q17" s="103">
        <f t="shared" si="2"/>
        <v>9.3033333333333328</v>
      </c>
      <c r="R17" s="103">
        <f t="shared" si="3"/>
        <v>10.51</v>
      </c>
      <c r="S17" s="103" t="s">
        <v>96</v>
      </c>
      <c r="T17" s="103">
        <f t="shared" si="4"/>
        <v>9.6075000000000017</v>
      </c>
      <c r="U17" s="103">
        <f t="shared" si="5"/>
        <v>8.9591666666666665</v>
      </c>
    </row>
    <row r="18" spans="1:21" s="102" customFormat="1" ht="12" x14ac:dyDescent="0.2">
      <c r="A18" s="107" t="s">
        <v>59</v>
      </c>
      <c r="B18" s="103">
        <v>15.32</v>
      </c>
      <c r="C18" s="103">
        <v>21.28</v>
      </c>
      <c r="D18" s="103">
        <v>21.27</v>
      </c>
      <c r="E18" s="103">
        <v>21.77</v>
      </c>
      <c r="F18" s="103">
        <v>23.65</v>
      </c>
      <c r="G18" s="103">
        <v>23.67</v>
      </c>
      <c r="H18" s="103">
        <v>25.4</v>
      </c>
      <c r="I18" s="103">
        <v>31.45</v>
      </c>
      <c r="J18" s="103">
        <v>34.35</v>
      </c>
      <c r="K18" s="103">
        <v>39.630000000000003</v>
      </c>
      <c r="L18" s="103">
        <v>57.17</v>
      </c>
      <c r="M18" s="103">
        <v>44.97</v>
      </c>
      <c r="N18" s="103"/>
      <c r="O18" s="103">
        <f t="shared" si="0"/>
        <v>19.290000000000003</v>
      </c>
      <c r="P18" s="103">
        <f t="shared" si="1"/>
        <v>23.03</v>
      </c>
      <c r="Q18" s="103">
        <f t="shared" si="2"/>
        <v>30.399999999999995</v>
      </c>
      <c r="R18" s="103">
        <f t="shared" si="3"/>
        <v>47.256666666666668</v>
      </c>
      <c r="S18" s="103" t="s">
        <v>96</v>
      </c>
      <c r="T18" s="103">
        <f t="shared" si="4"/>
        <v>29.994166666666661</v>
      </c>
      <c r="U18" s="103">
        <f t="shared" si="5"/>
        <v>20.807500000000001</v>
      </c>
    </row>
    <row r="19" spans="1:21" s="102" customFormat="1" ht="12" x14ac:dyDescent="0.2">
      <c r="A19" s="107" t="s">
        <v>58</v>
      </c>
      <c r="B19" s="103">
        <v>38.32</v>
      </c>
      <c r="C19" s="103">
        <v>33.72</v>
      </c>
      <c r="D19" s="103">
        <v>26.5</v>
      </c>
      <c r="E19" s="103">
        <v>24.06</v>
      </c>
      <c r="F19" s="103">
        <v>17.38</v>
      </c>
      <c r="G19" s="103">
        <v>13.83</v>
      </c>
      <c r="H19" s="103">
        <v>17.059999999999999</v>
      </c>
      <c r="I19" s="103">
        <v>18.73</v>
      </c>
      <c r="J19" s="103">
        <v>15.45</v>
      </c>
      <c r="K19" s="103">
        <v>14.09</v>
      </c>
      <c r="L19" s="103">
        <v>13.4</v>
      </c>
      <c r="M19" s="103">
        <v>13.29</v>
      </c>
      <c r="N19" s="103"/>
      <c r="O19" s="103">
        <f t="shared" si="0"/>
        <v>32.846666666666664</v>
      </c>
      <c r="P19" s="103">
        <f t="shared" si="1"/>
        <v>18.423333333333332</v>
      </c>
      <c r="Q19" s="103">
        <f t="shared" si="2"/>
        <v>17.079999999999998</v>
      </c>
      <c r="R19" s="103">
        <f t="shared" si="3"/>
        <v>13.593333333333334</v>
      </c>
      <c r="S19" s="103" t="s">
        <v>96</v>
      </c>
      <c r="T19" s="103">
        <f t="shared" si="4"/>
        <v>20.485833333333332</v>
      </c>
      <c r="U19" s="103">
        <f t="shared" si="5"/>
        <v>28.901666666666664</v>
      </c>
    </row>
    <row r="20" spans="1:21" s="102" customFormat="1" ht="12" x14ac:dyDescent="0.2">
      <c r="A20" s="107" t="s">
        <v>57</v>
      </c>
      <c r="B20" s="103">
        <v>14.04</v>
      </c>
      <c r="C20" s="103">
        <v>13.52</v>
      </c>
      <c r="D20" s="103">
        <v>14.92</v>
      </c>
      <c r="E20" s="103">
        <v>14.06</v>
      </c>
      <c r="F20" s="103">
        <v>14.58</v>
      </c>
      <c r="G20" s="103">
        <v>12.99</v>
      </c>
      <c r="H20" s="103">
        <v>13.21</v>
      </c>
      <c r="I20" s="103">
        <v>9.99</v>
      </c>
      <c r="J20" s="103">
        <v>8.16</v>
      </c>
      <c r="K20" s="103">
        <v>8.0299999999999994</v>
      </c>
      <c r="L20" s="103">
        <v>7.91</v>
      </c>
      <c r="M20" s="103">
        <v>7.54</v>
      </c>
      <c r="N20" s="103"/>
      <c r="O20" s="103">
        <f t="shared" si="0"/>
        <v>14.159999999999998</v>
      </c>
      <c r="P20" s="103">
        <f t="shared" si="1"/>
        <v>13.876666666666667</v>
      </c>
      <c r="Q20" s="103">
        <f t="shared" si="2"/>
        <v>10.453333333333335</v>
      </c>
      <c r="R20" s="103">
        <f t="shared" si="3"/>
        <v>7.8266666666666671</v>
      </c>
      <c r="S20" s="103" t="s">
        <v>96</v>
      </c>
      <c r="T20" s="103">
        <f t="shared" si="4"/>
        <v>11.579166666666666</v>
      </c>
      <c r="U20" s="103">
        <f t="shared" si="5"/>
        <v>13.020833333333334</v>
      </c>
    </row>
    <row r="21" spans="1:21" s="102" customFormat="1" ht="12" x14ac:dyDescent="0.2">
      <c r="A21" s="107" t="s">
        <v>56</v>
      </c>
      <c r="B21" s="103">
        <v>8.3699999999999992</v>
      </c>
      <c r="C21" s="103">
        <v>8.56</v>
      </c>
      <c r="D21" s="103">
        <v>8.98</v>
      </c>
      <c r="E21" s="103">
        <v>10.119999999999999</v>
      </c>
      <c r="F21" s="103">
        <v>8.94</v>
      </c>
      <c r="G21" s="103">
        <v>7.82</v>
      </c>
      <c r="H21" s="103">
        <v>7.38</v>
      </c>
      <c r="I21" s="103">
        <v>7.61</v>
      </c>
      <c r="J21" s="103">
        <v>7.3</v>
      </c>
      <c r="K21" s="103">
        <v>7.08</v>
      </c>
      <c r="L21" s="103">
        <v>7.07</v>
      </c>
      <c r="M21" s="103">
        <v>8.09</v>
      </c>
      <c r="N21" s="103"/>
      <c r="O21" s="103">
        <f t="shared" si="0"/>
        <v>8.6366666666666667</v>
      </c>
      <c r="P21" s="103">
        <f t="shared" si="1"/>
        <v>8.9599999999999991</v>
      </c>
      <c r="Q21" s="103">
        <f t="shared" si="2"/>
        <v>7.43</v>
      </c>
      <c r="R21" s="103">
        <f t="shared" si="3"/>
        <v>7.413333333333334</v>
      </c>
      <c r="S21" s="103" t="s">
        <v>96</v>
      </c>
      <c r="T21" s="103">
        <f t="shared" si="4"/>
        <v>8.11</v>
      </c>
      <c r="U21" s="103">
        <f t="shared" si="5"/>
        <v>8.2133333333333329</v>
      </c>
    </row>
    <row r="22" spans="1:21" s="102" customFormat="1" ht="12" x14ac:dyDescent="0.2">
      <c r="A22" s="107" t="s">
        <v>55</v>
      </c>
      <c r="B22" s="103">
        <v>8.77</v>
      </c>
      <c r="C22" s="103">
        <v>8.48</v>
      </c>
      <c r="D22" s="103">
        <v>7.74</v>
      </c>
      <c r="E22" s="103">
        <v>7.59</v>
      </c>
      <c r="F22" s="103">
        <v>7.33</v>
      </c>
      <c r="G22" s="103">
        <v>7.23</v>
      </c>
      <c r="H22" s="103">
        <v>6.43</v>
      </c>
      <c r="I22" s="103">
        <v>7.08</v>
      </c>
      <c r="J22" s="103">
        <v>8.17</v>
      </c>
      <c r="K22" s="103">
        <v>8.9600000000000009</v>
      </c>
      <c r="L22" s="103">
        <v>8.01</v>
      </c>
      <c r="M22" s="103">
        <v>8</v>
      </c>
      <c r="N22" s="103"/>
      <c r="O22" s="103">
        <f t="shared" si="0"/>
        <v>8.33</v>
      </c>
      <c r="P22" s="103">
        <f t="shared" si="1"/>
        <v>7.3833333333333329</v>
      </c>
      <c r="Q22" s="103">
        <f t="shared" si="2"/>
        <v>7.2266666666666666</v>
      </c>
      <c r="R22" s="103">
        <f t="shared" si="3"/>
        <v>8.3233333333333324</v>
      </c>
      <c r="S22" s="103" t="s">
        <v>96</v>
      </c>
      <c r="T22" s="103">
        <f t="shared" si="4"/>
        <v>7.8158333333333339</v>
      </c>
      <c r="U22" s="103">
        <f t="shared" si="5"/>
        <v>7.5883333333333329</v>
      </c>
    </row>
    <row r="23" spans="1:21" s="102" customFormat="1" ht="12" x14ac:dyDescent="0.2">
      <c r="A23" s="107" t="s">
        <v>54</v>
      </c>
      <c r="B23" s="103">
        <v>7.57</v>
      </c>
      <c r="C23" s="103">
        <v>8.24</v>
      </c>
      <c r="D23" s="103">
        <v>8.4700000000000006</v>
      </c>
      <c r="E23" s="103">
        <v>7.82</v>
      </c>
      <c r="F23" s="103">
        <v>7.86</v>
      </c>
      <c r="G23" s="103">
        <v>8.14</v>
      </c>
      <c r="H23" s="103">
        <v>8.52</v>
      </c>
      <c r="I23" s="103">
        <v>8.85</v>
      </c>
      <c r="J23" s="103">
        <v>9.91</v>
      </c>
      <c r="K23" s="103">
        <v>11.93</v>
      </c>
      <c r="L23" s="103">
        <v>13.69</v>
      </c>
      <c r="M23" s="103">
        <v>14.86</v>
      </c>
      <c r="N23" s="103"/>
      <c r="O23" s="103">
        <f t="shared" si="0"/>
        <v>8.0933333333333337</v>
      </c>
      <c r="P23" s="103">
        <f t="shared" si="1"/>
        <v>7.94</v>
      </c>
      <c r="Q23" s="103">
        <f t="shared" si="2"/>
        <v>9.0933333333333319</v>
      </c>
      <c r="R23" s="103">
        <f t="shared" si="3"/>
        <v>13.493333333333332</v>
      </c>
      <c r="S23" s="103" t="s">
        <v>96</v>
      </c>
      <c r="T23" s="103">
        <f t="shared" si="4"/>
        <v>9.6549999999999994</v>
      </c>
      <c r="U23" s="103">
        <f t="shared" si="5"/>
        <v>8.3624999999999989</v>
      </c>
    </row>
    <row r="24" spans="1:21" s="102" customFormat="1" ht="12" x14ac:dyDescent="0.2">
      <c r="A24" s="107" t="s">
        <v>25</v>
      </c>
      <c r="B24" s="103">
        <v>17.23</v>
      </c>
      <c r="C24" s="103">
        <v>23.03</v>
      </c>
      <c r="D24" s="103">
        <v>20.12</v>
      </c>
      <c r="E24" s="103">
        <v>21.61</v>
      </c>
      <c r="F24" s="103">
        <v>31.33</v>
      </c>
      <c r="G24" s="103">
        <v>31.61</v>
      </c>
      <c r="H24" s="103">
        <v>28.12</v>
      </c>
      <c r="I24" s="103">
        <v>31.98</v>
      </c>
      <c r="J24" s="103">
        <v>35.119999999999997</v>
      </c>
      <c r="K24" s="103">
        <v>41.09</v>
      </c>
      <c r="L24" s="103">
        <v>37.94</v>
      </c>
      <c r="M24" s="103">
        <v>29</v>
      </c>
      <c r="N24" s="103"/>
      <c r="O24" s="103">
        <f t="shared" si="0"/>
        <v>20.126666666666669</v>
      </c>
      <c r="P24" s="103">
        <f t="shared" si="1"/>
        <v>28.183333333333334</v>
      </c>
      <c r="Q24" s="103">
        <f t="shared" si="2"/>
        <v>31.74</v>
      </c>
      <c r="R24" s="103">
        <f t="shared" si="3"/>
        <v>36.01</v>
      </c>
      <c r="S24" s="103" t="s">
        <v>96</v>
      </c>
      <c r="T24" s="103">
        <f t="shared" si="4"/>
        <v>29.015000000000001</v>
      </c>
      <c r="U24" s="103">
        <f t="shared" si="5"/>
        <v>23.385833333333331</v>
      </c>
    </row>
    <row r="25" spans="1:21" s="102" customFormat="1" ht="12" x14ac:dyDescent="0.2">
      <c r="A25" s="107" t="s">
        <v>23</v>
      </c>
      <c r="B25" s="103">
        <v>28.04</v>
      </c>
      <c r="C25" s="103">
        <v>24.27</v>
      </c>
      <c r="D25" s="103">
        <v>21.77</v>
      </c>
      <c r="E25" s="103">
        <v>17.899999999999999</v>
      </c>
      <c r="F25" s="103">
        <v>15.08</v>
      </c>
      <c r="G25" s="103">
        <v>16.350000000000001</v>
      </c>
      <c r="H25" s="103">
        <v>16.32</v>
      </c>
      <c r="I25" s="103">
        <v>14.76</v>
      </c>
      <c r="J25" s="103">
        <v>11.66</v>
      </c>
      <c r="K25" s="103">
        <v>12.13</v>
      </c>
      <c r="L25" s="103">
        <v>11.96</v>
      </c>
      <c r="M25" s="103">
        <v>12.96</v>
      </c>
      <c r="N25" s="103"/>
      <c r="O25" s="103">
        <f t="shared" si="0"/>
        <v>24.693333333333332</v>
      </c>
      <c r="P25" s="103">
        <f t="shared" si="1"/>
        <v>16.443333333333332</v>
      </c>
      <c r="Q25" s="103">
        <f t="shared" si="2"/>
        <v>14.246666666666664</v>
      </c>
      <c r="R25" s="103">
        <f t="shared" si="3"/>
        <v>12.350000000000001</v>
      </c>
      <c r="S25" s="103" t="s">
        <v>96</v>
      </c>
      <c r="T25" s="103">
        <f t="shared" si="4"/>
        <v>16.933333333333334</v>
      </c>
      <c r="U25" s="103">
        <f t="shared" si="5"/>
        <v>22.848333333333329</v>
      </c>
    </row>
    <row r="26" spans="1:21" s="102" customFormat="1" ht="12" x14ac:dyDescent="0.2">
      <c r="A26" s="107" t="s">
        <v>22</v>
      </c>
      <c r="B26" s="103">
        <v>12.99</v>
      </c>
      <c r="C26" s="103">
        <v>13.05</v>
      </c>
      <c r="D26" s="103">
        <v>11.24</v>
      </c>
      <c r="E26" s="103">
        <v>9.5299999999999994</v>
      </c>
      <c r="F26" s="103">
        <v>8.1199999999999992</v>
      </c>
      <c r="G26" s="103">
        <v>6.85</v>
      </c>
      <c r="H26" s="103">
        <v>7.83</v>
      </c>
      <c r="I26" s="103">
        <v>6.8</v>
      </c>
      <c r="J26" s="103">
        <v>5.9</v>
      </c>
      <c r="K26" s="103">
        <v>5.91</v>
      </c>
      <c r="L26" s="103">
        <v>6.5</v>
      </c>
      <c r="M26" s="103">
        <v>6.27</v>
      </c>
      <c r="N26" s="103"/>
      <c r="O26" s="103">
        <f t="shared" si="0"/>
        <v>12.426666666666668</v>
      </c>
      <c r="P26" s="103">
        <f t="shared" si="1"/>
        <v>8.1666666666666661</v>
      </c>
      <c r="Q26" s="103">
        <f t="shared" si="2"/>
        <v>6.8433333333333337</v>
      </c>
      <c r="R26" s="103">
        <f t="shared" si="3"/>
        <v>6.2266666666666666</v>
      </c>
      <c r="S26" s="103" t="s">
        <v>96</v>
      </c>
      <c r="T26" s="103">
        <f t="shared" si="4"/>
        <v>8.4158333333333335</v>
      </c>
      <c r="U26" s="103">
        <f t="shared" si="5"/>
        <v>9.9466666666666672</v>
      </c>
    </row>
    <row r="27" spans="1:21" s="102" customFormat="1" ht="12" x14ac:dyDescent="0.2">
      <c r="A27" s="107" t="s">
        <v>21</v>
      </c>
      <c r="B27" s="103">
        <v>5.98</v>
      </c>
      <c r="C27" s="103">
        <v>6.4</v>
      </c>
      <c r="D27" s="103">
        <v>6.18</v>
      </c>
      <c r="E27" s="103">
        <v>6.71</v>
      </c>
      <c r="F27" s="103">
        <v>9.27</v>
      </c>
      <c r="G27" s="103">
        <v>10.8</v>
      </c>
      <c r="H27" s="103">
        <v>10.53</v>
      </c>
      <c r="I27" s="103">
        <v>10.52</v>
      </c>
      <c r="J27" s="103">
        <v>9.4600000000000009</v>
      </c>
      <c r="K27" s="103">
        <v>9.67</v>
      </c>
      <c r="L27" s="103">
        <v>8.52</v>
      </c>
      <c r="M27" s="103">
        <v>7.82</v>
      </c>
      <c r="N27" s="103"/>
      <c r="O27" s="103">
        <f t="shared" si="0"/>
        <v>6.1866666666666674</v>
      </c>
      <c r="P27" s="103">
        <f t="shared" si="1"/>
        <v>8.9266666666666676</v>
      </c>
      <c r="Q27" s="103">
        <f t="shared" si="2"/>
        <v>10.17</v>
      </c>
      <c r="R27" s="103">
        <f t="shared" si="3"/>
        <v>8.67</v>
      </c>
      <c r="S27" s="103" t="s">
        <v>96</v>
      </c>
      <c r="T27" s="103">
        <f t="shared" si="4"/>
        <v>8.4883333333333315</v>
      </c>
      <c r="U27" s="103">
        <f t="shared" si="5"/>
        <v>7.8775000000000004</v>
      </c>
    </row>
    <row r="28" spans="1:21" s="102" customFormat="1" ht="12" x14ac:dyDescent="0.2">
      <c r="A28" s="107" t="s">
        <v>20</v>
      </c>
      <c r="B28" s="103">
        <v>6.95</v>
      </c>
      <c r="C28" s="103">
        <v>6.58</v>
      </c>
      <c r="D28" s="103">
        <v>6.42</v>
      </c>
      <c r="E28" s="103">
        <v>5.96</v>
      </c>
      <c r="F28" s="103">
        <v>5.58</v>
      </c>
      <c r="G28" s="103">
        <v>5.48</v>
      </c>
      <c r="H28" s="103">
        <v>4.51</v>
      </c>
      <c r="I28" s="103">
        <v>4.01</v>
      </c>
      <c r="J28" s="103">
        <v>4.1100000000000003</v>
      </c>
      <c r="K28" s="103">
        <v>4.66</v>
      </c>
      <c r="L28" s="103">
        <v>4.41</v>
      </c>
      <c r="M28" s="103">
        <v>3.51</v>
      </c>
      <c r="N28" s="103"/>
      <c r="O28" s="103">
        <f t="shared" si="0"/>
        <v>6.6500000000000012</v>
      </c>
      <c r="P28" s="103">
        <f t="shared" si="1"/>
        <v>5.6733333333333329</v>
      </c>
      <c r="Q28" s="103">
        <f t="shared" si="2"/>
        <v>4.21</v>
      </c>
      <c r="R28" s="103">
        <f t="shared" si="3"/>
        <v>4.1933333333333334</v>
      </c>
      <c r="S28" s="103" t="s">
        <v>96</v>
      </c>
      <c r="T28" s="103">
        <f t="shared" si="4"/>
        <v>5.1816666666666658</v>
      </c>
      <c r="U28" s="103">
        <f t="shared" si="5"/>
        <v>6.3008333333333333</v>
      </c>
    </row>
    <row r="29" spans="1:21" s="102" customFormat="1" ht="12" x14ac:dyDescent="0.2">
      <c r="A29" s="106" t="s">
        <v>19</v>
      </c>
      <c r="B29" s="103">
        <v>3.59</v>
      </c>
      <c r="C29" s="103">
        <v>3.66</v>
      </c>
      <c r="D29" s="103">
        <v>3.78</v>
      </c>
      <c r="E29" s="103">
        <v>3.37</v>
      </c>
      <c r="F29" s="103">
        <v>2.77</v>
      </c>
      <c r="G29" s="103">
        <v>2.74</v>
      </c>
      <c r="H29" s="103">
        <v>3.15</v>
      </c>
      <c r="I29" s="103">
        <v>4.3499999999999996</v>
      </c>
      <c r="J29" s="103">
        <v>5.14</v>
      </c>
      <c r="K29" s="103">
        <v>5.01</v>
      </c>
      <c r="L29" s="103">
        <v>5.53</v>
      </c>
      <c r="M29" s="103">
        <v>5.37</v>
      </c>
      <c r="N29" s="105" t="s">
        <v>3</v>
      </c>
      <c r="O29" s="103">
        <f t="shared" si="0"/>
        <v>3.6766666666666663</v>
      </c>
      <c r="P29" s="103">
        <f t="shared" si="1"/>
        <v>2.9600000000000004</v>
      </c>
      <c r="Q29" s="103">
        <f t="shared" si="2"/>
        <v>4.2133333333333338</v>
      </c>
      <c r="R29" s="103">
        <f t="shared" si="3"/>
        <v>5.3033333333333337</v>
      </c>
      <c r="S29" s="105" t="s">
        <v>96</v>
      </c>
      <c r="T29" s="103">
        <f t="shared" si="4"/>
        <v>4.0383333333333331</v>
      </c>
      <c r="U29" s="103">
        <v>3.76</v>
      </c>
    </row>
    <row r="30" spans="1:21" s="102" customFormat="1" ht="12" x14ac:dyDescent="0.2">
      <c r="A30" s="106" t="s">
        <v>18</v>
      </c>
      <c r="B30" s="103">
        <v>4.87</v>
      </c>
      <c r="C30" s="103">
        <v>5.55</v>
      </c>
      <c r="D30" s="103">
        <v>7.07</v>
      </c>
      <c r="E30" s="103">
        <v>8.36</v>
      </c>
      <c r="F30" s="103">
        <v>7.64</v>
      </c>
      <c r="G30" s="103">
        <v>6.36</v>
      </c>
      <c r="H30" s="103">
        <v>5.58</v>
      </c>
      <c r="I30" s="103">
        <v>5.5</v>
      </c>
      <c r="J30" s="103">
        <v>4.67</v>
      </c>
      <c r="K30" s="103">
        <v>5.42</v>
      </c>
      <c r="L30" s="103">
        <v>5.93</v>
      </c>
      <c r="M30" s="103">
        <v>5.66</v>
      </c>
      <c r="N30" s="105" t="s">
        <v>3</v>
      </c>
      <c r="O30" s="103">
        <f t="shared" si="0"/>
        <v>5.830000000000001</v>
      </c>
      <c r="P30" s="103">
        <f t="shared" si="1"/>
        <v>7.4533333333333331</v>
      </c>
      <c r="Q30" s="103">
        <f t="shared" si="2"/>
        <v>5.25</v>
      </c>
      <c r="R30" s="103">
        <f t="shared" si="3"/>
        <v>5.669999999999999</v>
      </c>
      <c r="S30" s="105" t="s">
        <v>96</v>
      </c>
      <c r="T30" s="103">
        <f t="shared" si="4"/>
        <v>6.0508333333333333</v>
      </c>
      <c r="U30" s="103">
        <f>(+O30+P30+Q30+R29)/4</f>
        <v>5.9591666666666674</v>
      </c>
    </row>
    <row r="31" spans="1:21" s="102" customFormat="1" ht="12" x14ac:dyDescent="0.2">
      <c r="A31" s="106" t="s">
        <v>17</v>
      </c>
      <c r="B31" s="103">
        <v>6.47</v>
      </c>
      <c r="C31" s="103">
        <v>7.32</v>
      </c>
      <c r="D31" s="103">
        <v>7.51</v>
      </c>
      <c r="E31" s="103">
        <v>6.64</v>
      </c>
      <c r="F31" s="103">
        <v>6.71</v>
      </c>
      <c r="G31" s="103">
        <v>6.4</v>
      </c>
      <c r="H31" s="103">
        <v>6.03</v>
      </c>
      <c r="I31" s="103">
        <v>5.57</v>
      </c>
      <c r="J31" s="103">
        <v>5.79</v>
      </c>
      <c r="K31" s="103">
        <v>6.6</v>
      </c>
      <c r="L31" s="103">
        <v>7.28</v>
      </c>
      <c r="M31" s="103">
        <v>8.25</v>
      </c>
      <c r="N31" s="105" t="s">
        <v>3</v>
      </c>
      <c r="O31" s="103">
        <f t="shared" si="0"/>
        <v>7.0999999999999988</v>
      </c>
      <c r="P31" s="103">
        <f t="shared" si="1"/>
        <v>6.583333333333333</v>
      </c>
      <c r="Q31" s="103">
        <f t="shared" si="2"/>
        <v>5.7966666666666669</v>
      </c>
      <c r="R31" s="103">
        <f t="shared" si="3"/>
        <v>7.376666666666666</v>
      </c>
      <c r="S31" s="105" t="s">
        <v>96</v>
      </c>
      <c r="T31" s="103">
        <f t="shared" si="4"/>
        <v>6.7141666666666664</v>
      </c>
      <c r="U31" s="103">
        <f>(+O31+P31+Q31+R30)/4</f>
        <v>6.2874999999999988</v>
      </c>
    </row>
    <row r="32" spans="1:21" s="102" customFormat="1" ht="12" x14ac:dyDescent="0.2">
      <c r="A32" s="106" t="s">
        <v>16</v>
      </c>
      <c r="B32" s="103">
        <v>9.64</v>
      </c>
      <c r="C32" s="103">
        <v>8.4</v>
      </c>
      <c r="D32" s="103">
        <v>8.48</v>
      </c>
      <c r="E32" s="103">
        <v>8.49</v>
      </c>
      <c r="F32" s="103">
        <v>8.85</v>
      </c>
      <c r="G32" s="103">
        <v>10.52</v>
      </c>
      <c r="H32" s="103">
        <v>14.04</v>
      </c>
      <c r="I32" s="103">
        <v>11.09</v>
      </c>
      <c r="J32" s="103">
        <v>10.18</v>
      </c>
      <c r="K32" s="103">
        <v>10.29</v>
      </c>
      <c r="L32" s="103">
        <v>10.82</v>
      </c>
      <c r="M32" s="103">
        <v>11.28</v>
      </c>
      <c r="N32" s="105" t="s">
        <v>3</v>
      </c>
      <c r="O32" s="103">
        <v>8.84</v>
      </c>
      <c r="P32" s="103">
        <f t="shared" si="1"/>
        <v>9.2866666666666671</v>
      </c>
      <c r="Q32" s="103">
        <f t="shared" si="2"/>
        <v>11.770000000000001</v>
      </c>
      <c r="R32" s="103">
        <v>10.796666666666701</v>
      </c>
      <c r="S32" s="105" t="s">
        <v>3</v>
      </c>
      <c r="T32" s="103">
        <v>10.1733333333333</v>
      </c>
      <c r="U32" s="103">
        <f>(+O32+P32+Q32+R31)/4</f>
        <v>9.3183333333333334</v>
      </c>
    </row>
    <row r="33" spans="1:22" s="102" customFormat="1" ht="12" x14ac:dyDescent="0.2">
      <c r="A33" s="106" t="s">
        <v>15</v>
      </c>
      <c r="B33" s="103">
        <v>9.69</v>
      </c>
      <c r="C33" s="103">
        <v>10.49</v>
      </c>
      <c r="D33" s="103">
        <v>11.54</v>
      </c>
      <c r="E33" s="103">
        <v>12.14</v>
      </c>
      <c r="F33" s="103">
        <v>11.93</v>
      </c>
      <c r="G33" s="103">
        <v>12.63</v>
      </c>
      <c r="H33" s="103">
        <v>14.01</v>
      </c>
      <c r="I33" s="103">
        <v>13.96</v>
      </c>
      <c r="J33" s="103">
        <v>14.13</v>
      </c>
      <c r="K33" s="103">
        <v>14.42</v>
      </c>
      <c r="L33" s="103">
        <v>15.02</v>
      </c>
      <c r="M33" s="103">
        <v>13.52</v>
      </c>
      <c r="N33" s="105" t="s">
        <v>3</v>
      </c>
      <c r="O33" s="103">
        <v>10.5733333333333</v>
      </c>
      <c r="P33" s="103">
        <f t="shared" si="1"/>
        <v>12.233333333333334</v>
      </c>
      <c r="Q33" s="103">
        <f t="shared" si="2"/>
        <v>14.033333333333333</v>
      </c>
      <c r="R33" s="103">
        <v>14.32</v>
      </c>
      <c r="S33" s="105" t="s">
        <v>3</v>
      </c>
      <c r="T33" s="103">
        <v>12.79</v>
      </c>
      <c r="U33" s="103">
        <f>(+O33+P33+Q33+R32)/4</f>
        <v>11.909166666666668</v>
      </c>
    </row>
    <row r="34" spans="1:22" s="102" customFormat="1" ht="12" x14ac:dyDescent="0.2">
      <c r="A34" s="106" t="s">
        <v>14</v>
      </c>
      <c r="B34" s="103">
        <v>14.38</v>
      </c>
      <c r="C34" s="103">
        <v>14.63</v>
      </c>
      <c r="D34" s="103">
        <v>15.39</v>
      </c>
      <c r="E34" s="103">
        <v>15.24</v>
      </c>
      <c r="F34" s="103">
        <v>14.62</v>
      </c>
      <c r="G34" s="103">
        <v>12.99</v>
      </c>
      <c r="H34" s="103">
        <v>11.92</v>
      </c>
      <c r="I34" s="103">
        <v>10.92</v>
      </c>
      <c r="J34" s="103">
        <v>11</v>
      </c>
      <c r="K34" s="103">
        <v>9.77</v>
      </c>
      <c r="L34" s="103">
        <v>10</v>
      </c>
      <c r="M34" s="103">
        <v>9.7200000000000006</v>
      </c>
      <c r="N34" s="105" t="s">
        <v>3</v>
      </c>
      <c r="O34" s="103">
        <v>14.8</v>
      </c>
      <c r="P34" s="103">
        <f t="shared" si="1"/>
        <v>14.283333333333333</v>
      </c>
      <c r="Q34" s="103">
        <f t="shared" si="2"/>
        <v>11.280000000000001</v>
      </c>
      <c r="R34" s="103">
        <v>9.83</v>
      </c>
      <c r="S34" s="105" t="s">
        <v>3</v>
      </c>
      <c r="T34" s="103">
        <f t="shared" ref="T34:T48" si="6">AVERAGE(B34:M34)</f>
        <v>12.548333333333334</v>
      </c>
      <c r="U34" s="103">
        <v>13.67</v>
      </c>
    </row>
    <row r="35" spans="1:22" s="102" customFormat="1" ht="12" x14ac:dyDescent="0.2">
      <c r="A35" s="106" t="s">
        <v>13</v>
      </c>
      <c r="B35" s="103">
        <v>8.8800000000000008</v>
      </c>
      <c r="C35" s="103">
        <v>8.57</v>
      </c>
      <c r="D35" s="103">
        <v>9.2200000000000006</v>
      </c>
      <c r="E35" s="103">
        <v>8.5500000000000007</v>
      </c>
      <c r="F35" s="103">
        <v>7.88</v>
      </c>
      <c r="G35" s="103">
        <v>9.3699999999999992</v>
      </c>
      <c r="H35" s="103">
        <v>10.26</v>
      </c>
      <c r="I35" s="103">
        <v>9.4499999999999993</v>
      </c>
      <c r="J35" s="103">
        <v>9.39</v>
      </c>
      <c r="K35" s="103">
        <v>9.1</v>
      </c>
      <c r="L35" s="103">
        <v>8.7899999999999991</v>
      </c>
      <c r="M35" s="103">
        <v>9.0299999999999994</v>
      </c>
      <c r="N35" s="105" t="s">
        <v>3</v>
      </c>
      <c r="O35" s="103">
        <v>8.89</v>
      </c>
      <c r="P35" s="103">
        <f t="shared" si="1"/>
        <v>8.6</v>
      </c>
      <c r="Q35" s="103">
        <f t="shared" si="2"/>
        <v>9.7000000000000011</v>
      </c>
      <c r="R35" s="103">
        <f>SUM(K35:M35)/3</f>
        <v>8.9733333333333345</v>
      </c>
      <c r="S35" s="105" t="s">
        <v>3</v>
      </c>
      <c r="T35" s="103">
        <f t="shared" si="6"/>
        <v>9.0408333333333317</v>
      </c>
      <c r="U35" s="103">
        <f t="shared" ref="U35:U45" si="7">(+O35+P35+Q35+R34)/4</f>
        <v>9.2550000000000008</v>
      </c>
    </row>
    <row r="36" spans="1:22" s="102" customFormat="1" ht="12" x14ac:dyDescent="0.2">
      <c r="A36" s="106" t="s">
        <v>12</v>
      </c>
      <c r="B36" s="103">
        <v>8.43</v>
      </c>
      <c r="C36" s="103">
        <v>8.06</v>
      </c>
      <c r="D36" s="103">
        <v>8.2200000000000006</v>
      </c>
      <c r="E36" s="103">
        <v>9.5299999999999994</v>
      </c>
      <c r="F36" s="103">
        <v>9.6199999999999992</v>
      </c>
      <c r="G36" s="103">
        <v>10.52</v>
      </c>
      <c r="H36" s="103">
        <v>10.3</v>
      </c>
      <c r="I36" s="103">
        <v>9.7799999999999994</v>
      </c>
      <c r="J36" s="103">
        <v>9.2799999999999994</v>
      </c>
      <c r="K36" s="103">
        <v>8.66</v>
      </c>
      <c r="L36" s="103">
        <v>8.5399999999999991</v>
      </c>
      <c r="M36" s="103">
        <v>8.15</v>
      </c>
      <c r="N36" s="105" t="s">
        <v>3</v>
      </c>
      <c r="O36" s="103">
        <v>8.2366666666666699</v>
      </c>
      <c r="P36" s="103">
        <f t="shared" ref="P36:P55" si="8">AVERAGE(E36:G36)</f>
        <v>9.8899999999999988</v>
      </c>
      <c r="Q36" s="103">
        <f t="shared" ref="Q36:Q54" si="9">AVERAGE(H36:J36)</f>
        <v>9.7866666666666671</v>
      </c>
      <c r="R36" s="103">
        <f>SUM(K36:M36)/3</f>
        <v>8.4500000000000011</v>
      </c>
      <c r="S36" s="105" t="s">
        <v>3</v>
      </c>
      <c r="T36" s="103">
        <f t="shared" si="6"/>
        <v>9.0908333333333342</v>
      </c>
      <c r="U36" s="103">
        <f t="shared" si="7"/>
        <v>9.2216666666666676</v>
      </c>
    </row>
    <row r="37" spans="1:22" s="102" customFormat="1" ht="12" x14ac:dyDescent="0.2">
      <c r="A37" s="106" t="s">
        <v>11</v>
      </c>
      <c r="B37" s="103">
        <v>8.27</v>
      </c>
      <c r="C37" s="103">
        <v>8.61</v>
      </c>
      <c r="D37" s="103">
        <v>10.75</v>
      </c>
      <c r="E37" s="103">
        <v>11.3</v>
      </c>
      <c r="F37" s="103">
        <v>11.87</v>
      </c>
      <c r="G37" s="103">
        <v>10.35</v>
      </c>
      <c r="H37" s="103">
        <v>9.6</v>
      </c>
      <c r="I37" s="103">
        <v>9.3000000000000007</v>
      </c>
      <c r="J37" s="103">
        <v>9.52</v>
      </c>
      <c r="K37" s="103">
        <v>10.27</v>
      </c>
      <c r="L37" s="103">
        <v>10.1</v>
      </c>
      <c r="M37" s="103">
        <v>10.47</v>
      </c>
      <c r="N37" s="105" t="s">
        <v>3</v>
      </c>
      <c r="O37" s="103">
        <f t="shared" ref="O37:O55" si="10">AVERAGE(B37:D37)</f>
        <v>9.2099999999999991</v>
      </c>
      <c r="P37" s="103">
        <f t="shared" si="8"/>
        <v>11.173333333333334</v>
      </c>
      <c r="Q37" s="103">
        <f t="shared" si="9"/>
        <v>9.4733333333333327</v>
      </c>
      <c r="R37" s="103">
        <f t="shared" ref="R37:R54" si="11">AVERAGE(K37:M37)</f>
        <v>10.28</v>
      </c>
      <c r="S37" s="105" t="s">
        <v>3</v>
      </c>
      <c r="T37" s="103">
        <f t="shared" si="6"/>
        <v>10.034166666666666</v>
      </c>
      <c r="U37" s="103">
        <f t="shared" si="7"/>
        <v>9.5766666666666662</v>
      </c>
    </row>
    <row r="38" spans="1:22" s="102" customFormat="1" ht="12" x14ac:dyDescent="0.2">
      <c r="A38" s="106" t="s">
        <v>10</v>
      </c>
      <c r="B38" s="103">
        <v>10.29</v>
      </c>
      <c r="C38" s="103">
        <v>10.8</v>
      </c>
      <c r="D38" s="103">
        <v>11.71</v>
      </c>
      <c r="E38" s="103">
        <v>11.1</v>
      </c>
      <c r="F38" s="103">
        <v>11.79</v>
      </c>
      <c r="G38" s="103">
        <v>12.04</v>
      </c>
      <c r="H38" s="103">
        <v>11.73</v>
      </c>
      <c r="I38" s="103">
        <v>12.05</v>
      </c>
      <c r="J38" s="103">
        <v>12.62</v>
      </c>
      <c r="K38" s="103">
        <v>12.75</v>
      </c>
      <c r="L38" s="103">
        <v>13.88</v>
      </c>
      <c r="M38" s="103">
        <v>14.76</v>
      </c>
      <c r="N38" s="105" t="s">
        <v>3</v>
      </c>
      <c r="O38" s="103">
        <f t="shared" si="10"/>
        <v>10.933333333333332</v>
      </c>
      <c r="P38" s="103">
        <f t="shared" si="8"/>
        <v>11.643333333333333</v>
      </c>
      <c r="Q38" s="103">
        <f t="shared" si="9"/>
        <v>12.133333333333333</v>
      </c>
      <c r="R38" s="103">
        <f t="shared" si="11"/>
        <v>13.796666666666667</v>
      </c>
      <c r="S38" s="105" t="s">
        <v>3</v>
      </c>
      <c r="T38" s="103">
        <f t="shared" si="6"/>
        <v>12.126666666666665</v>
      </c>
      <c r="U38" s="103">
        <f t="shared" si="7"/>
        <v>11.247499999999999</v>
      </c>
    </row>
    <row r="39" spans="1:22" s="102" customFormat="1" ht="12" x14ac:dyDescent="0.2">
      <c r="A39" s="106" t="s">
        <v>9</v>
      </c>
      <c r="B39" s="103">
        <v>14.87</v>
      </c>
      <c r="C39" s="103">
        <v>14.43</v>
      </c>
      <c r="D39" s="103">
        <v>14.58</v>
      </c>
      <c r="E39" s="103">
        <v>13.63</v>
      </c>
      <c r="F39" s="103">
        <v>13.49</v>
      </c>
      <c r="G39" s="103">
        <v>13.99</v>
      </c>
      <c r="H39" s="103">
        <v>13.46</v>
      </c>
      <c r="I39" s="103">
        <v>13.75</v>
      </c>
      <c r="J39" s="103">
        <v>12.72</v>
      </c>
      <c r="K39" s="103">
        <v>11.94</v>
      </c>
      <c r="L39" s="103">
        <v>11.96</v>
      </c>
      <c r="M39" s="103">
        <v>12.4</v>
      </c>
      <c r="N39" s="105" t="s">
        <v>3</v>
      </c>
      <c r="O39" s="103">
        <f t="shared" si="10"/>
        <v>14.626666666666665</v>
      </c>
      <c r="P39" s="103">
        <f t="shared" si="8"/>
        <v>13.703333333333333</v>
      </c>
      <c r="Q39" s="103">
        <f t="shared" si="9"/>
        <v>13.31</v>
      </c>
      <c r="R39" s="103">
        <f t="shared" si="11"/>
        <v>12.1</v>
      </c>
      <c r="S39" s="105" t="s">
        <v>3</v>
      </c>
      <c r="T39" s="103">
        <f t="shared" si="6"/>
        <v>13.435</v>
      </c>
      <c r="U39" s="103">
        <f t="shared" si="7"/>
        <v>13.859166666666667</v>
      </c>
    </row>
    <row r="40" spans="1:22" s="102" customFormat="1" ht="12" x14ac:dyDescent="0.2">
      <c r="A40" s="106" t="s">
        <v>8</v>
      </c>
      <c r="B40" s="103">
        <v>12.57</v>
      </c>
      <c r="C40" s="103">
        <v>12.97</v>
      </c>
      <c r="D40" s="103">
        <v>13.07</v>
      </c>
      <c r="E40" s="103">
        <v>12.43</v>
      </c>
      <c r="F40" s="103">
        <v>11.94</v>
      </c>
      <c r="G40" s="103">
        <v>12.54</v>
      </c>
      <c r="H40" s="103">
        <v>12.83</v>
      </c>
      <c r="I40" s="103">
        <v>12.33</v>
      </c>
      <c r="J40" s="103">
        <v>11.87</v>
      </c>
      <c r="K40" s="103">
        <v>11.65</v>
      </c>
      <c r="L40" s="103">
        <v>11.29</v>
      </c>
      <c r="M40" s="103">
        <v>11.38</v>
      </c>
      <c r="N40" s="105" t="s">
        <v>3</v>
      </c>
      <c r="O40" s="103">
        <f t="shared" si="10"/>
        <v>12.87</v>
      </c>
      <c r="P40" s="103">
        <f t="shared" si="8"/>
        <v>12.303333333333333</v>
      </c>
      <c r="Q40" s="103">
        <f t="shared" si="9"/>
        <v>12.343333333333334</v>
      </c>
      <c r="R40" s="103">
        <f t="shared" si="11"/>
        <v>11.44</v>
      </c>
      <c r="S40" s="105" t="s">
        <v>3</v>
      </c>
      <c r="T40" s="103">
        <f t="shared" si="6"/>
        <v>12.239166666666668</v>
      </c>
      <c r="U40" s="103">
        <f t="shared" si="7"/>
        <v>12.404166666666667</v>
      </c>
    </row>
    <row r="41" spans="1:22" s="102" customFormat="1" ht="12" x14ac:dyDescent="0.2">
      <c r="A41" s="106" t="s">
        <v>7</v>
      </c>
      <c r="B41" s="103">
        <v>11.13</v>
      </c>
      <c r="C41" s="103">
        <v>11.06</v>
      </c>
      <c r="D41" s="103">
        <v>11.17</v>
      </c>
      <c r="E41" s="103">
        <v>11.5</v>
      </c>
      <c r="F41" s="103">
        <v>11.54</v>
      </c>
      <c r="G41" s="103">
        <v>12.02</v>
      </c>
      <c r="H41" s="103">
        <v>12.13</v>
      </c>
      <c r="I41" s="103">
        <v>12.54</v>
      </c>
      <c r="J41" s="103">
        <v>12.65</v>
      </c>
      <c r="K41" s="103">
        <v>12.86</v>
      </c>
      <c r="L41" s="103">
        <v>13.19</v>
      </c>
      <c r="M41" s="103">
        <v>12.9</v>
      </c>
      <c r="N41" s="105" t="s">
        <v>3</v>
      </c>
      <c r="O41" s="103">
        <f t="shared" si="10"/>
        <v>11.12</v>
      </c>
      <c r="P41" s="103">
        <f t="shared" si="8"/>
        <v>11.686666666666667</v>
      </c>
      <c r="Q41" s="103">
        <f t="shared" si="9"/>
        <v>12.44</v>
      </c>
      <c r="R41" s="103">
        <f t="shared" si="11"/>
        <v>12.983333333333333</v>
      </c>
      <c r="S41" s="105" t="s">
        <v>3</v>
      </c>
      <c r="T41" s="103">
        <f t="shared" si="6"/>
        <v>12.057500000000003</v>
      </c>
      <c r="U41" s="103">
        <f t="shared" si="7"/>
        <v>11.671666666666665</v>
      </c>
    </row>
    <row r="42" spans="1:22" s="102" customFormat="1" ht="12" x14ac:dyDescent="0.2">
      <c r="A42" s="104" t="s">
        <v>6</v>
      </c>
      <c r="B42" s="99">
        <v>11.71</v>
      </c>
      <c r="C42" s="99">
        <v>11.06</v>
      </c>
      <c r="D42" s="99">
        <v>10.66</v>
      </c>
      <c r="E42" s="99">
        <v>10.27</v>
      </c>
      <c r="F42" s="99">
        <v>10.17</v>
      </c>
      <c r="G42" s="99">
        <v>9.33</v>
      </c>
      <c r="H42" s="99">
        <v>9.6999999999999993</v>
      </c>
      <c r="I42" s="99">
        <v>9.5</v>
      </c>
      <c r="J42" s="99">
        <v>8.2100000000000009</v>
      </c>
      <c r="K42" s="99">
        <v>8.24</v>
      </c>
      <c r="L42" s="99">
        <v>8.73</v>
      </c>
      <c r="M42" s="99">
        <v>8.59</v>
      </c>
      <c r="N42" s="100" t="s">
        <v>3</v>
      </c>
      <c r="O42" s="99">
        <f t="shared" si="10"/>
        <v>11.143333333333336</v>
      </c>
      <c r="P42" s="99">
        <f t="shared" si="8"/>
        <v>9.923333333333332</v>
      </c>
      <c r="Q42" s="99">
        <f t="shared" si="9"/>
        <v>9.1366666666666667</v>
      </c>
      <c r="R42" s="99">
        <f t="shared" si="11"/>
        <v>8.52</v>
      </c>
      <c r="S42" s="100" t="s">
        <v>3</v>
      </c>
      <c r="T42" s="103">
        <f t="shared" si="6"/>
        <v>9.6808333333333341</v>
      </c>
      <c r="U42" s="99">
        <f t="shared" si="7"/>
        <v>10.796666666666667</v>
      </c>
    </row>
    <row r="43" spans="1:22" s="102" customFormat="1" ht="12" x14ac:dyDescent="0.2">
      <c r="A43" s="101" t="s">
        <v>5</v>
      </c>
      <c r="B43" s="99">
        <v>8.4</v>
      </c>
      <c r="C43" s="99">
        <v>7.05</v>
      </c>
      <c r="D43" s="99">
        <v>6.11</v>
      </c>
      <c r="E43" s="99">
        <v>5.44</v>
      </c>
      <c r="F43" s="99">
        <v>5.83</v>
      </c>
      <c r="G43" s="99">
        <v>6.67</v>
      </c>
      <c r="H43" s="99">
        <v>6.11</v>
      </c>
      <c r="I43" s="99">
        <v>6.39</v>
      </c>
      <c r="J43" s="99">
        <v>6.98</v>
      </c>
      <c r="K43" s="99">
        <v>6.9</v>
      </c>
      <c r="L43" s="99">
        <v>6.54</v>
      </c>
      <c r="M43" s="99">
        <v>6</v>
      </c>
      <c r="N43" s="100" t="s">
        <v>3</v>
      </c>
      <c r="O43" s="99">
        <f t="shared" si="10"/>
        <v>7.1866666666666665</v>
      </c>
      <c r="P43" s="99">
        <f t="shared" si="8"/>
        <v>5.9799999999999995</v>
      </c>
      <c r="Q43" s="99">
        <f t="shared" si="9"/>
        <v>6.4933333333333332</v>
      </c>
      <c r="R43" s="99">
        <f t="shared" si="11"/>
        <v>6.48</v>
      </c>
      <c r="S43" s="100" t="s">
        <v>3</v>
      </c>
      <c r="T43" s="99">
        <f t="shared" si="6"/>
        <v>6.535000000000001</v>
      </c>
      <c r="U43" s="99">
        <f t="shared" si="7"/>
        <v>7.0449999999999999</v>
      </c>
      <c r="V43" s="98"/>
    </row>
    <row r="44" spans="1:22" s="102" customFormat="1" ht="12" x14ac:dyDescent="0.2">
      <c r="A44" s="101" t="s">
        <v>4</v>
      </c>
      <c r="B44" s="99">
        <v>5.64</v>
      </c>
      <c r="C44" s="99">
        <v>5.51</v>
      </c>
      <c r="D44" s="99">
        <v>5.54</v>
      </c>
      <c r="E44" s="99">
        <v>6.48</v>
      </c>
      <c r="F44" s="99">
        <v>7.33</v>
      </c>
      <c r="G44" s="99">
        <v>8.7200000000000006</v>
      </c>
      <c r="H44" s="99">
        <v>10.18</v>
      </c>
      <c r="I44" s="99">
        <v>11.14</v>
      </c>
      <c r="J44" s="99">
        <v>10.35</v>
      </c>
      <c r="K44" s="99">
        <v>10.96</v>
      </c>
      <c r="L44" s="99">
        <v>10.02</v>
      </c>
      <c r="M44" s="99">
        <v>10.23</v>
      </c>
      <c r="N44" s="100" t="s">
        <v>3</v>
      </c>
      <c r="O44" s="99">
        <f t="shared" si="10"/>
        <v>5.5633333333333326</v>
      </c>
      <c r="P44" s="99">
        <f t="shared" si="8"/>
        <v>7.5100000000000007</v>
      </c>
      <c r="Q44" s="99">
        <f t="shared" si="9"/>
        <v>10.556666666666667</v>
      </c>
      <c r="R44" s="99">
        <f t="shared" si="11"/>
        <v>10.403333333333334</v>
      </c>
      <c r="S44" s="100" t="s">
        <v>3</v>
      </c>
      <c r="T44" s="99">
        <f t="shared" si="6"/>
        <v>8.5083333333333329</v>
      </c>
      <c r="U44" s="99">
        <f t="shared" si="7"/>
        <v>7.5275000000000007</v>
      </c>
      <c r="V44" s="98"/>
    </row>
    <row r="45" spans="1:22" s="98" customFormat="1" ht="12" x14ac:dyDescent="0.2">
      <c r="A45" s="101">
        <v>2001</v>
      </c>
      <c r="B45" s="99">
        <v>10.63</v>
      </c>
      <c r="C45" s="99">
        <v>10.26</v>
      </c>
      <c r="D45" s="99">
        <v>9.64</v>
      </c>
      <c r="E45" s="99">
        <v>9.27</v>
      </c>
      <c r="F45" s="99">
        <v>9.9600000000000009</v>
      </c>
      <c r="G45" s="99">
        <v>9.8000000000000007</v>
      </c>
      <c r="H45" s="99">
        <v>9.48</v>
      </c>
      <c r="I45" s="99">
        <v>8.77</v>
      </c>
      <c r="J45" s="99">
        <v>8.6</v>
      </c>
      <c r="K45" s="99">
        <v>7.15</v>
      </c>
      <c r="L45" s="99">
        <v>7.8</v>
      </c>
      <c r="M45" s="99">
        <v>8.02</v>
      </c>
      <c r="N45" s="100" t="s">
        <v>3</v>
      </c>
      <c r="O45" s="99">
        <f t="shared" si="10"/>
        <v>10.176666666666668</v>
      </c>
      <c r="P45" s="99">
        <f t="shared" si="8"/>
        <v>9.6766666666666676</v>
      </c>
      <c r="Q45" s="99">
        <f t="shared" si="9"/>
        <v>8.9500000000000011</v>
      </c>
      <c r="R45" s="99">
        <f t="shared" si="11"/>
        <v>7.6566666666666663</v>
      </c>
      <c r="S45" s="100"/>
      <c r="T45" s="99">
        <f t="shared" si="6"/>
        <v>9.1150000000000002</v>
      </c>
      <c r="U45" s="99">
        <f t="shared" si="7"/>
        <v>9.8016666666666676</v>
      </c>
    </row>
    <row r="46" spans="1:22" s="98" customFormat="1" ht="12" x14ac:dyDescent="0.2">
      <c r="A46" s="101">
        <v>2002</v>
      </c>
      <c r="B46" s="99">
        <v>7.96</v>
      </c>
      <c r="C46" s="99">
        <v>6.81</v>
      </c>
      <c r="D46" s="99">
        <v>7.27</v>
      </c>
      <c r="E46" s="99">
        <v>7.12</v>
      </c>
      <c r="F46" s="99">
        <v>7.33</v>
      </c>
      <c r="G46" s="99">
        <v>7.07</v>
      </c>
      <c r="H46" s="99">
        <v>8.02</v>
      </c>
      <c r="I46" s="99">
        <v>7.86</v>
      </c>
      <c r="J46" s="99">
        <v>8.5399999999999991</v>
      </c>
      <c r="K46" s="99">
        <v>8.84</v>
      </c>
      <c r="L46" s="99">
        <v>8.8699999999999992</v>
      </c>
      <c r="M46" s="99">
        <v>8.81</v>
      </c>
      <c r="N46" s="100"/>
      <c r="O46" s="99">
        <f t="shared" si="10"/>
        <v>7.3466666666666667</v>
      </c>
      <c r="P46" s="99">
        <f t="shared" si="8"/>
        <v>7.1733333333333329</v>
      </c>
      <c r="Q46" s="99">
        <f t="shared" si="9"/>
        <v>8.1399999999999988</v>
      </c>
      <c r="R46" s="99">
        <f t="shared" si="11"/>
        <v>8.8400000000000016</v>
      </c>
      <c r="S46" s="100"/>
      <c r="T46" s="99">
        <f t="shared" si="6"/>
        <v>7.875</v>
      </c>
      <c r="U46" s="99">
        <f t="shared" ref="U46:U54" si="12">(R45+O46+P46+Q46)/4</f>
        <v>7.5791666666666657</v>
      </c>
    </row>
    <row r="47" spans="1:22" s="98" customFormat="1" ht="12" x14ac:dyDescent="0.2">
      <c r="A47" s="101">
        <v>2003</v>
      </c>
      <c r="B47" s="99">
        <v>8.56</v>
      </c>
      <c r="C47" s="99">
        <v>9.14</v>
      </c>
      <c r="D47" s="99">
        <v>8.5</v>
      </c>
      <c r="E47" s="99">
        <v>7.92</v>
      </c>
      <c r="F47" s="99">
        <v>7.41</v>
      </c>
      <c r="G47" s="99">
        <v>6.85</v>
      </c>
      <c r="H47" s="99">
        <v>7.18</v>
      </c>
      <c r="I47" s="99">
        <v>7.3</v>
      </c>
      <c r="J47" s="99">
        <v>6.7</v>
      </c>
      <c r="K47" s="99">
        <v>6.74</v>
      </c>
      <c r="L47" s="99">
        <v>6.83</v>
      </c>
      <c r="M47" s="99">
        <v>6.95</v>
      </c>
      <c r="N47" s="100"/>
      <c r="O47" s="99">
        <f t="shared" si="10"/>
        <v>8.7333333333333343</v>
      </c>
      <c r="P47" s="99">
        <f t="shared" si="8"/>
        <v>7.3933333333333335</v>
      </c>
      <c r="Q47" s="99">
        <f t="shared" si="9"/>
        <v>7.06</v>
      </c>
      <c r="R47" s="99">
        <f t="shared" si="11"/>
        <v>6.84</v>
      </c>
      <c r="S47" s="100"/>
      <c r="T47" s="99">
        <f t="shared" si="6"/>
        <v>7.5066666666666668</v>
      </c>
      <c r="U47" s="99">
        <f t="shared" si="12"/>
        <v>8.0066666666666677</v>
      </c>
    </row>
    <row r="48" spans="1:22" s="98" customFormat="1" ht="12" x14ac:dyDescent="0.2">
      <c r="A48" s="101">
        <v>2004</v>
      </c>
      <c r="B48" s="99">
        <v>6.42</v>
      </c>
      <c r="C48" s="99">
        <v>7.01</v>
      </c>
      <c r="D48" s="99">
        <v>8.23</v>
      </c>
      <c r="E48" s="99">
        <v>8.2100000000000009</v>
      </c>
      <c r="F48" s="99">
        <v>8.08</v>
      </c>
      <c r="G48" s="99">
        <v>8.41</v>
      </c>
      <c r="H48" s="99">
        <v>9.19</v>
      </c>
      <c r="I48" s="99">
        <v>8.99</v>
      </c>
      <c r="J48" s="99">
        <v>9.1</v>
      </c>
      <c r="K48" s="99">
        <v>9.84</v>
      </c>
      <c r="L48" s="99">
        <v>9.65</v>
      </c>
      <c r="M48" s="99">
        <v>10.19</v>
      </c>
      <c r="N48" s="100"/>
      <c r="O48" s="99">
        <f t="shared" si="10"/>
        <v>7.22</v>
      </c>
      <c r="P48" s="99">
        <f t="shared" si="8"/>
        <v>8.2333333333333325</v>
      </c>
      <c r="Q48" s="99">
        <f t="shared" si="9"/>
        <v>9.0933333333333337</v>
      </c>
      <c r="R48" s="99">
        <f t="shared" si="11"/>
        <v>9.8933333333333326</v>
      </c>
      <c r="S48" s="100"/>
      <c r="T48" s="99">
        <f t="shared" si="6"/>
        <v>8.61</v>
      </c>
      <c r="U48" s="99">
        <f t="shared" si="12"/>
        <v>7.8466666666666658</v>
      </c>
    </row>
    <row r="49" spans="1:21" s="98" customFormat="1" ht="12" x14ac:dyDescent="0.2">
      <c r="A49" s="101">
        <v>2005</v>
      </c>
      <c r="B49" s="99">
        <v>10.33</v>
      </c>
      <c r="C49" s="99">
        <v>10.51</v>
      </c>
      <c r="D49" s="99">
        <v>10.57</v>
      </c>
      <c r="E49" s="99">
        <v>10.19</v>
      </c>
      <c r="F49" s="99">
        <v>10.23</v>
      </c>
      <c r="G49" s="99">
        <v>10.45</v>
      </c>
      <c r="H49" s="99">
        <v>10.89</v>
      </c>
      <c r="I49" s="99">
        <v>11.09</v>
      </c>
      <c r="J49" s="99">
        <v>11.59</v>
      </c>
      <c r="K49" s="99">
        <v>12.4</v>
      </c>
      <c r="L49" s="99">
        <v>12.86</v>
      </c>
      <c r="M49" s="99">
        <v>15.09</v>
      </c>
      <c r="N49" s="100"/>
      <c r="O49" s="99">
        <f t="shared" si="10"/>
        <v>10.47</v>
      </c>
      <c r="P49" s="99">
        <f t="shared" si="8"/>
        <v>10.290000000000001</v>
      </c>
      <c r="Q49" s="99">
        <f t="shared" si="9"/>
        <v>11.19</v>
      </c>
      <c r="R49" s="99">
        <f t="shared" si="11"/>
        <v>13.449999999999998</v>
      </c>
      <c r="S49" s="100"/>
      <c r="T49" s="99">
        <f t="shared" ref="T49:T54" si="13">AVERAGE(O49:R49)</f>
        <v>11.35</v>
      </c>
      <c r="U49" s="99">
        <f t="shared" si="12"/>
        <v>10.460833333333333</v>
      </c>
    </row>
    <row r="50" spans="1:21" s="98" customFormat="1" ht="12" x14ac:dyDescent="0.2">
      <c r="A50" s="101">
        <v>2006</v>
      </c>
      <c r="B50" s="99">
        <v>17.27</v>
      </c>
      <c r="C50" s="99">
        <v>18.93</v>
      </c>
      <c r="D50" s="99">
        <v>18.010000000000002</v>
      </c>
      <c r="E50" s="99">
        <v>18.21</v>
      </c>
      <c r="F50" s="99">
        <v>17.829999999999998</v>
      </c>
      <c r="G50" s="99">
        <v>16.190000000000001</v>
      </c>
      <c r="H50" s="99">
        <v>16.61</v>
      </c>
      <c r="I50" s="99">
        <v>13.58</v>
      </c>
      <c r="J50" s="99">
        <v>12.42</v>
      </c>
      <c r="K50" s="99">
        <v>12.09</v>
      </c>
      <c r="L50" s="99">
        <v>12.38</v>
      </c>
      <c r="M50" s="99">
        <v>12.47</v>
      </c>
      <c r="N50" s="100"/>
      <c r="O50" s="99">
        <f t="shared" si="10"/>
        <v>18.070000000000004</v>
      </c>
      <c r="P50" s="99">
        <f t="shared" si="8"/>
        <v>17.41</v>
      </c>
      <c r="Q50" s="99">
        <f t="shared" si="9"/>
        <v>14.203333333333333</v>
      </c>
      <c r="R50" s="99">
        <f t="shared" si="11"/>
        <v>12.313333333333333</v>
      </c>
      <c r="S50" s="100"/>
      <c r="T50" s="99">
        <f t="shared" si="13"/>
        <v>15.499166666666667</v>
      </c>
      <c r="U50" s="99">
        <f t="shared" si="12"/>
        <v>15.783333333333335</v>
      </c>
    </row>
    <row r="51" spans="1:21" s="98" customFormat="1" ht="13.5" customHeight="1" x14ac:dyDescent="0.2">
      <c r="A51" s="101">
        <v>2007</v>
      </c>
      <c r="B51" s="99">
        <v>11.85</v>
      </c>
      <c r="C51" s="99">
        <v>11.63</v>
      </c>
      <c r="D51" s="99">
        <v>11.44</v>
      </c>
      <c r="E51" s="99">
        <v>10.85</v>
      </c>
      <c r="F51" s="99">
        <v>10.78</v>
      </c>
      <c r="G51" s="99">
        <v>11.05</v>
      </c>
      <c r="H51" s="99">
        <v>12.18</v>
      </c>
      <c r="I51" s="99">
        <v>11.66</v>
      </c>
      <c r="J51" s="99">
        <v>11.61</v>
      </c>
      <c r="K51" s="99">
        <v>11.86</v>
      </c>
      <c r="L51" s="99">
        <v>11.83</v>
      </c>
      <c r="M51" s="99">
        <v>12.47</v>
      </c>
      <c r="N51" s="100"/>
      <c r="O51" s="99">
        <f t="shared" si="10"/>
        <v>11.64</v>
      </c>
      <c r="P51" s="99">
        <f t="shared" si="8"/>
        <v>10.893333333333333</v>
      </c>
      <c r="Q51" s="99">
        <f t="shared" si="9"/>
        <v>11.816666666666668</v>
      </c>
      <c r="R51" s="99">
        <f t="shared" si="11"/>
        <v>12.053333333333333</v>
      </c>
      <c r="S51" s="100"/>
      <c r="T51" s="99">
        <f t="shared" si="13"/>
        <v>11.600833333333334</v>
      </c>
      <c r="U51" s="99">
        <f t="shared" si="12"/>
        <v>11.665833333333333</v>
      </c>
    </row>
    <row r="52" spans="1:21" s="98" customFormat="1" ht="12" x14ac:dyDescent="0.2">
      <c r="A52" s="101">
        <v>2008</v>
      </c>
      <c r="B52" s="99">
        <v>13.75</v>
      </c>
      <c r="C52" s="99">
        <v>15.157000000000002</v>
      </c>
      <c r="D52" s="99">
        <v>14.6</v>
      </c>
      <c r="E52" s="99">
        <v>13.68</v>
      </c>
      <c r="F52" s="99">
        <v>12.23</v>
      </c>
      <c r="G52" s="99">
        <v>13.29</v>
      </c>
      <c r="H52" s="99">
        <v>14.9</v>
      </c>
      <c r="I52" s="99">
        <v>15.58</v>
      </c>
      <c r="J52" s="99">
        <v>14.74</v>
      </c>
      <c r="K52" s="99">
        <v>12.99</v>
      </c>
      <c r="L52" s="99">
        <v>12.87</v>
      </c>
      <c r="M52" s="99">
        <v>12.31</v>
      </c>
      <c r="N52" s="100"/>
      <c r="O52" s="99">
        <f t="shared" si="10"/>
        <v>14.502333333333334</v>
      </c>
      <c r="P52" s="99">
        <f t="shared" si="8"/>
        <v>13.066666666666668</v>
      </c>
      <c r="Q52" s="99">
        <f t="shared" si="9"/>
        <v>15.073333333333332</v>
      </c>
      <c r="R52" s="99">
        <f t="shared" si="11"/>
        <v>12.723333333333334</v>
      </c>
      <c r="S52" s="100"/>
      <c r="T52" s="99">
        <f t="shared" si="13"/>
        <v>13.841416666666667</v>
      </c>
      <c r="U52" s="99">
        <f t="shared" si="12"/>
        <v>13.673916666666667</v>
      </c>
    </row>
    <row r="53" spans="1:21" s="98" customFormat="1" ht="12" x14ac:dyDescent="0.2">
      <c r="A53" s="101">
        <v>2009</v>
      </c>
      <c r="B53" s="99">
        <v>13.09</v>
      </c>
      <c r="C53" s="99">
        <v>13.9</v>
      </c>
      <c r="D53" s="99">
        <v>13.83</v>
      </c>
      <c r="E53" s="99">
        <v>14.43</v>
      </c>
      <c r="F53" s="99">
        <v>16.89</v>
      </c>
      <c r="G53" s="99">
        <v>16.940000000000001</v>
      </c>
      <c r="H53" s="99">
        <v>18.57</v>
      </c>
      <c r="I53" s="99">
        <v>22.37</v>
      </c>
      <c r="J53" s="99">
        <v>23.11</v>
      </c>
      <c r="K53" s="99">
        <v>23.22</v>
      </c>
      <c r="L53" s="99">
        <v>22.96</v>
      </c>
      <c r="M53" s="99">
        <v>25.28</v>
      </c>
      <c r="N53" s="100"/>
      <c r="O53" s="99">
        <f t="shared" si="10"/>
        <v>13.606666666666667</v>
      </c>
      <c r="P53" s="99">
        <f t="shared" si="8"/>
        <v>16.08666666666667</v>
      </c>
      <c r="Q53" s="99">
        <f t="shared" si="9"/>
        <v>21.349999999999998</v>
      </c>
      <c r="R53" s="99">
        <f t="shared" si="11"/>
        <v>23.820000000000004</v>
      </c>
      <c r="S53" s="100"/>
      <c r="T53" s="99">
        <f t="shared" si="13"/>
        <v>18.715833333333336</v>
      </c>
      <c r="U53" s="99">
        <f t="shared" si="12"/>
        <v>15.941666666666666</v>
      </c>
    </row>
    <row r="54" spans="1:21" s="98" customFormat="1" ht="12" x14ac:dyDescent="0.2">
      <c r="A54" s="101">
        <v>2010</v>
      </c>
      <c r="B54" s="99">
        <v>28.94</v>
      </c>
      <c r="C54" s="99">
        <v>27.29</v>
      </c>
      <c r="D54" s="99">
        <v>21.36</v>
      </c>
      <c r="E54" s="99">
        <v>19.87</v>
      </c>
      <c r="F54" s="99">
        <v>19.59</v>
      </c>
      <c r="G54" s="99">
        <v>21.24</v>
      </c>
      <c r="H54" s="99">
        <v>23.42</v>
      </c>
      <c r="I54" s="99">
        <v>25.09</v>
      </c>
      <c r="J54" s="99">
        <v>31.19</v>
      </c>
      <c r="K54" s="99">
        <v>34.799999999999997</v>
      </c>
      <c r="L54" s="99">
        <v>35.44</v>
      </c>
      <c r="M54" s="99">
        <v>36.1</v>
      </c>
      <c r="N54" s="100"/>
      <c r="O54" s="99">
        <f t="shared" si="10"/>
        <v>25.863333333333333</v>
      </c>
      <c r="P54" s="99">
        <f t="shared" si="8"/>
        <v>20.233333333333334</v>
      </c>
      <c r="Q54" s="99">
        <f t="shared" si="9"/>
        <v>26.566666666666666</v>
      </c>
      <c r="R54" s="99">
        <f t="shared" si="11"/>
        <v>35.446666666666665</v>
      </c>
      <c r="S54" s="100"/>
      <c r="T54" s="99">
        <f t="shared" si="13"/>
        <v>27.027499999999996</v>
      </c>
      <c r="U54" s="99">
        <f t="shared" si="12"/>
        <v>24.120833333333334</v>
      </c>
    </row>
    <row r="55" spans="1:21" s="94" customFormat="1" ht="12" x14ac:dyDescent="0.2">
      <c r="A55" s="97">
        <v>2011</v>
      </c>
      <c r="B55" s="95">
        <v>36.11</v>
      </c>
      <c r="C55" s="95">
        <v>35.01</v>
      </c>
      <c r="D55" s="95">
        <v>33.22</v>
      </c>
      <c r="E55" s="95">
        <v>29.35</v>
      </c>
      <c r="F55" s="95">
        <v>26.64</v>
      </c>
      <c r="G55" s="95">
        <v>29.75</v>
      </c>
      <c r="H55" s="95"/>
      <c r="I55" s="95"/>
      <c r="J55" s="95"/>
      <c r="K55" s="95"/>
      <c r="L55" s="95"/>
      <c r="M55" s="95"/>
      <c r="N55" s="96"/>
      <c r="O55" s="95">
        <f t="shared" si="10"/>
        <v>34.78</v>
      </c>
      <c r="P55" s="95">
        <f t="shared" si="8"/>
        <v>28.580000000000002</v>
      </c>
      <c r="Q55" s="95"/>
      <c r="R55" s="95"/>
      <c r="S55" s="96"/>
      <c r="T55" s="95"/>
      <c r="U55" s="95"/>
    </row>
    <row r="56" spans="1:21" x14ac:dyDescent="0.2">
      <c r="A56" s="93" t="s">
        <v>95</v>
      </c>
      <c r="B56" s="74"/>
      <c r="C56" s="74"/>
      <c r="D56" s="74"/>
      <c r="E56" s="74"/>
      <c r="F56" s="74"/>
      <c r="G56" s="74"/>
      <c r="H56" s="74"/>
      <c r="I56" s="74"/>
      <c r="J56" s="74"/>
      <c r="K56" s="41"/>
      <c r="L56" s="41"/>
      <c r="M56" s="41"/>
      <c r="N56" s="41"/>
      <c r="O56" s="41"/>
      <c r="P56" s="41"/>
      <c r="Q56" s="41"/>
      <c r="R56" s="41"/>
      <c r="S56" s="41"/>
      <c r="T56" s="41"/>
      <c r="U56" s="41"/>
    </row>
    <row r="57" spans="1:21" x14ac:dyDescent="0.2">
      <c r="A57" s="75" t="s">
        <v>94</v>
      </c>
      <c r="B57" s="74"/>
      <c r="C57" s="74"/>
      <c r="D57" s="74"/>
      <c r="E57" s="74"/>
      <c r="F57" s="74"/>
      <c r="G57" s="74"/>
      <c r="H57" s="74"/>
      <c r="I57" s="74"/>
      <c r="J57" s="74"/>
      <c r="K57" s="41"/>
      <c r="L57" s="41"/>
      <c r="M57" s="41"/>
      <c r="N57" s="41"/>
      <c r="O57" s="41"/>
      <c r="P57" s="41"/>
      <c r="Q57" s="41"/>
      <c r="R57" s="41"/>
      <c r="S57" s="41"/>
      <c r="T57" s="41"/>
      <c r="U57" s="41"/>
    </row>
    <row r="58" spans="1:21" x14ac:dyDescent="0.2">
      <c r="A58" s="92" t="s">
        <v>93</v>
      </c>
    </row>
    <row r="59" spans="1:21" x14ac:dyDescent="0.2">
      <c r="A59" s="92" t="s">
        <v>92</v>
      </c>
    </row>
    <row r="60" spans="1:21" x14ac:dyDescent="0.2">
      <c r="H60" s="23" t="s">
        <v>91</v>
      </c>
    </row>
  </sheetData>
  <pageMargins left="0.75" right="0.75" top="1" bottom="1" header="0.5" footer="0.5"/>
  <pageSetup scale="61"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4</vt:i4>
      </vt:variant>
      <vt:variant>
        <vt:lpstr>Named Ranges</vt:lpstr>
      </vt:variant>
      <vt:variant>
        <vt:i4>7</vt:i4>
      </vt:variant>
    </vt:vector>
  </HeadingPairs>
  <TitlesOfParts>
    <vt:vector size="21" baseType="lpstr">
      <vt:lpstr>CPI</vt:lpstr>
      <vt:lpstr>Price Data</vt:lpstr>
      <vt:lpstr>Lobbying Data</vt:lpstr>
      <vt:lpstr>Subsidy Data</vt:lpstr>
      <vt:lpstr>World Refined</vt:lpstr>
      <vt:lpstr>US Wholesale Beet</vt:lpstr>
      <vt:lpstr>US Retail</vt:lpstr>
      <vt:lpstr>US Raw</vt:lpstr>
      <vt:lpstr>World Raw</vt:lpstr>
      <vt:lpstr>Table 3b</vt:lpstr>
      <vt:lpstr>C1b. Sugar Prices</vt:lpstr>
      <vt:lpstr>C2. Lobbying</vt:lpstr>
      <vt:lpstr>C3. FY15 Allocations</vt:lpstr>
      <vt:lpstr>C1a. Sugar Prices</vt:lpstr>
      <vt:lpstr>'Table 3b'!Print_Area</vt:lpstr>
      <vt:lpstr>'US Raw'!Print_Area</vt:lpstr>
      <vt:lpstr>'US Retail'!Print_Area</vt:lpstr>
      <vt:lpstr>'US Wholesale Beet'!Print_Area</vt:lpstr>
      <vt:lpstr>'World Raw'!Print_Area</vt:lpstr>
      <vt:lpstr>'World Refined'!Print_Area</vt:lpstr>
      <vt:lpstr>'US Wholesale Beet'!Print_Titles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rrachmat</dc:creator>
  <cp:lastModifiedBy>Andrea Castillo</cp:lastModifiedBy>
  <cp:lastPrinted>2014-10-30T15:06:10Z</cp:lastPrinted>
  <dcterms:created xsi:type="dcterms:W3CDTF">2012-07-02T20:02:18Z</dcterms:created>
  <dcterms:modified xsi:type="dcterms:W3CDTF">2014-10-30T15:08:31Z</dcterms:modified>
</cp:coreProperties>
</file>